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jimenez\OneDrive - APIMAN\Respaldo Naye\2025 FORMATOS NAYELI\POA 2025 ASIPONA_Finanzas\"/>
    </mc:Choice>
  </mc:AlternateContent>
  <bookViews>
    <workbookView xWindow="-120" yWindow="-120" windowWidth="29040" windowHeight="15840" tabRatio="910" firstSheet="4" activeTab="5"/>
  </bookViews>
  <sheets>
    <sheet name="Listas" sheetId="1" state="hidden" r:id="rId1"/>
    <sheet name="Lista2" sheetId="2" state="hidden" r:id="rId2"/>
    <sheet name="Portada" sheetId="3" r:id="rId3"/>
    <sheet name="Índice" sheetId="4" r:id="rId4"/>
    <sheet name="6. Indicadores eficiencia" sheetId="13" r:id="rId5"/>
    <sheet name="7. Presupuesto_API" sheetId="14" r:id="rId6"/>
  </sheets>
  <definedNames>
    <definedName name="Administración_Portuaria_Integral_de_Manzanillo">#REF!</definedName>
    <definedName name="API">Listas!$A$35:$A$50</definedName>
    <definedName name="_xlnm.Print_Area" localSheetId="4">'6. Indicadores eficiencia'!$A$1:$G$14</definedName>
    <definedName name="_xlnm.Print_Area" localSheetId="5">'7. Presupuesto_API'!$A$1:$J$30</definedName>
    <definedName name="_xlnm.Print_Area" localSheetId="3">Índice!$A$1:$J$15</definedName>
    <definedName name="_xlnm.Print_Area" localSheetId="1">Lista2!$A$1:$A$27</definedName>
    <definedName name="_xlnm.Print_Area" localSheetId="2">Portada!$A$1:$I$31</definedName>
    <definedName name="LdeNegoci">Listas!$A$11:$A$23</definedName>
    <definedName name="LdeNegocio">Listas!$A$11:$A$23</definedName>
    <definedName name="Líneas">Listas!$A$10:$A$26</definedName>
    <definedName name="Metas_de_desarrollo_de_la_operación_portuaria_y_logística">#REF!</definedName>
    <definedName name="Periodo">Listas!$A$2:$A$6</definedName>
    <definedName name="_xlnm.Print_Titles" localSheetId="4">'6. Indicadores eficiencia'!$1:$4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4" l="1"/>
  <c r="B26" i="14"/>
  <c r="B24" i="14"/>
  <c r="B22" i="14"/>
  <c r="B21" i="14"/>
  <c r="B14" i="14"/>
  <c r="B8" i="14"/>
  <c r="I24" i="14" l="1"/>
  <c r="I21" i="14"/>
  <c r="I23" i="14"/>
  <c r="I22" i="14"/>
  <c r="I14" i="14" l="1"/>
  <c r="A1" i="13"/>
  <c r="A1" i="14"/>
  <c r="B9" i="14"/>
  <c r="B10" i="14"/>
  <c r="B11" i="14"/>
  <c r="B12" i="14"/>
  <c r="B13" i="14"/>
  <c r="B29" i="14"/>
  <c r="B27" i="14"/>
  <c r="B25" i="14"/>
  <c r="B23" i="14"/>
  <c r="H8" i="14"/>
  <c r="H14" i="14"/>
  <c r="D8" i="14"/>
  <c r="D14" i="14"/>
  <c r="B20" i="14"/>
  <c r="B19" i="14"/>
  <c r="B18" i="14"/>
  <c r="B17" i="14"/>
  <c r="B16" i="14"/>
  <c r="B15" i="14"/>
  <c r="J14" i="14"/>
  <c r="G14" i="14"/>
  <c r="F14" i="14"/>
  <c r="E14" i="14"/>
  <c r="C14" i="14"/>
  <c r="J8" i="14"/>
  <c r="J21" i="14"/>
  <c r="J24" i="14"/>
  <c r="J26" i="14"/>
  <c r="J28" i="14"/>
  <c r="J30" i="14"/>
  <c r="I8" i="14"/>
  <c r="G8" i="14"/>
  <c r="G21" i="14"/>
  <c r="G24" i="14"/>
  <c r="G26" i="14" s="1"/>
  <c r="G28" i="14" s="1"/>
  <c r="G30" i="14" s="1"/>
  <c r="F8" i="14"/>
  <c r="E8" i="14"/>
  <c r="E21" i="14"/>
  <c r="E24" i="14"/>
  <c r="E26" i="14" s="1"/>
  <c r="E28" i="14" s="1"/>
  <c r="E30" i="14" s="1"/>
  <c r="C8" i="14"/>
  <c r="C21" i="14"/>
  <c r="A3" i="14"/>
  <c r="A2" i="14"/>
  <c r="A3" i="13"/>
  <c r="A2" i="13"/>
  <c r="C24" i="14"/>
  <c r="C26" i="14" s="1"/>
  <c r="C28" i="14" s="1"/>
  <c r="C30" i="14" s="1"/>
  <c r="F21" i="14" l="1"/>
  <c r="F24" i="14" s="1"/>
  <c r="F26" i="14" s="1"/>
  <c r="F28" i="14" s="1"/>
  <c r="F30" i="14" s="1"/>
  <c r="H21" i="14"/>
  <c r="H24" i="14" s="1"/>
  <c r="H26" i="14" s="1"/>
  <c r="H28" i="14" s="1"/>
  <c r="H30" i="14" s="1"/>
  <c r="D21" i="14"/>
  <c r="D24" i="14" s="1"/>
  <c r="D26" i="14" s="1"/>
  <c r="D28" i="14" s="1"/>
  <c r="D30" i="14" s="1"/>
  <c r="I26" i="14"/>
  <c r="I28" i="14" l="1"/>
  <c r="I30" i="14" l="1"/>
  <c r="B30" i="14" s="1"/>
</calcChain>
</file>

<file path=xl/sharedStrings.xml><?xml version="1.0" encoding="utf-8"?>
<sst xmlns="http://schemas.openxmlformats.org/spreadsheetml/2006/main" count="160" uniqueCount="141">
  <si>
    <t>Periodo</t>
  </si>
  <si>
    <t>Programado 2015</t>
  </si>
  <si>
    <t>Al primer trimestre</t>
  </si>
  <si>
    <t>Al segundo trimestre</t>
  </si>
  <si>
    <t>Al tercer trimestre</t>
  </si>
  <si>
    <t>Al cuarto trimestre</t>
  </si>
  <si>
    <t>Líneas de negocio</t>
  </si>
  <si>
    <t>(Elegir la opción deseada)</t>
  </si>
  <si>
    <t>Actividades de apoyo a la industria petrolera off shore</t>
  </si>
  <si>
    <t>Actividades Logísticas</t>
  </si>
  <si>
    <t>Astilleros</t>
  </si>
  <si>
    <t>Carga comercial</t>
  </si>
  <si>
    <t>Carga contenerizada</t>
  </si>
  <si>
    <t>Carga general</t>
  </si>
  <si>
    <t>Contenedores</t>
  </si>
  <si>
    <t>Cruceros</t>
  </si>
  <si>
    <t>Exportación de petróleo crudo</t>
  </si>
  <si>
    <t>Fluidos no petroleros</t>
  </si>
  <si>
    <t>Granel agrícola</t>
  </si>
  <si>
    <t>Granel mineral</t>
  </si>
  <si>
    <t>Marina</t>
  </si>
  <si>
    <t>Marina pública</t>
  </si>
  <si>
    <t>Marina privada</t>
  </si>
  <si>
    <t>Pesca</t>
  </si>
  <si>
    <t>Petróleo y derivados</t>
  </si>
  <si>
    <t>Plataformas</t>
  </si>
  <si>
    <t>Todas</t>
  </si>
  <si>
    <t>Transbordadores</t>
  </si>
  <si>
    <t>Turismo náutico</t>
  </si>
  <si>
    <t>Vehículos</t>
  </si>
  <si>
    <t>API</t>
  </si>
  <si>
    <t>Administración Portuaria Integral de Altamira</t>
  </si>
  <si>
    <t>Administración Portuaria Integral de Coatzacoalcos</t>
  </si>
  <si>
    <t>Administración Portuaria Integral de Dos Bocas</t>
  </si>
  <si>
    <t>Administración Portuaria Integral de Ensenada</t>
  </si>
  <si>
    <t>Administración Portuaria Integral de Guaymas</t>
  </si>
  <si>
    <t>Administración Portuaria Integral de Lázaro Cárdenas</t>
  </si>
  <si>
    <t>Administración Portuaria Integral de Manzanillo</t>
  </si>
  <si>
    <t>Administración Portuaria Integral de Mazatlán</t>
  </si>
  <si>
    <t>Administración Portuaria Integral de Progreso</t>
  </si>
  <si>
    <t>Administración Portuaria Integral de Puerto Madero</t>
  </si>
  <si>
    <t>Administración Portuaria Integral de Puerto Vallarta</t>
  </si>
  <si>
    <t>Administración Portuaria Integral de Salina Cruz</t>
  </si>
  <si>
    <t>Administración Portuaria Integral de Tampico</t>
  </si>
  <si>
    <t>Administración Portuaria Integral de Topolobampo</t>
  </si>
  <si>
    <t>Administración Portuaria Integral de Tuxpan</t>
  </si>
  <si>
    <t>Administración Portuaria Integral de Veracruz</t>
  </si>
  <si>
    <t>Fecha</t>
  </si>
  <si>
    <t>Responsable coordinador del POA</t>
  </si>
  <si>
    <t>Nombre</t>
  </si>
  <si>
    <t>Cargo</t>
  </si>
  <si>
    <t>Teléfono</t>
  </si>
  <si>
    <t>Extensión</t>
  </si>
  <si>
    <t>Celular</t>
  </si>
  <si>
    <t>Correo electrónico</t>
  </si>
  <si>
    <t>Contenido</t>
  </si>
  <si>
    <t>1a.</t>
  </si>
  <si>
    <t>Metas de desarrollo de la operación portuaria y logística</t>
  </si>
  <si>
    <t>1b.</t>
  </si>
  <si>
    <t>Acciones derivadas de líneas de acción (o de objetivos estratégicos)</t>
  </si>
  <si>
    <t>2a.</t>
  </si>
  <si>
    <t>Metas de construcción y modernización de infraestructura y 
equipamiento a cargo de cesionarios (inversiones)</t>
  </si>
  <si>
    <t xml:space="preserve">3a. </t>
  </si>
  <si>
    <t>3b.</t>
  </si>
  <si>
    <t>Metas de mantenimiento de infraestructura y equipamiento
a cargo de cesionarios</t>
  </si>
  <si>
    <t>Metas de movimiento portuario</t>
  </si>
  <si>
    <t>Indicadores del desarrollo portuario</t>
  </si>
  <si>
    <t>Indicadores de eficiencia</t>
  </si>
  <si>
    <t>Trimestre</t>
  </si>
  <si>
    <t>Primer</t>
  </si>
  <si>
    <t>Segundo</t>
  </si>
  <si>
    <t>Cuarto</t>
  </si>
  <si>
    <t>Programado</t>
  </si>
  <si>
    <t>Tercer</t>
  </si>
  <si>
    <t>Ejercido</t>
  </si>
  <si>
    <t>6. Indicadores de eficiencia</t>
  </si>
  <si>
    <t>Índice</t>
  </si>
  <si>
    <t>Variable</t>
  </si>
  <si>
    <t>Costo por tonelada</t>
  </si>
  <si>
    <t>Costos de operación + gasto de administración</t>
  </si>
  <si>
    <t>Costo por empleado</t>
  </si>
  <si>
    <t>Ingresos por número de empleados</t>
  </si>
  <si>
    <t>Total de ingresos propios</t>
  </si>
  <si>
    <t>Ingresos por tonelada</t>
  </si>
  <si>
    <t>Rubro</t>
  </si>
  <si>
    <t>INGRESOS ORDINARIOS</t>
  </si>
  <si>
    <t>Ingresos por Infraestructura</t>
  </si>
  <si>
    <t>Ingresos por Arrendamiento</t>
  </si>
  <si>
    <t>Ingresos por Cesión Parcial de Derechos</t>
  </si>
  <si>
    <t xml:space="preserve">Ingresos por Venta de Terrenos </t>
  </si>
  <si>
    <t>INGRESOS EXTRAORDINARIOS</t>
  </si>
  <si>
    <t>Ingresos por recuperación de seguros</t>
  </si>
  <si>
    <t>Tarifa de Seguridad</t>
  </si>
  <si>
    <t>Otros Productos</t>
  </si>
  <si>
    <t>Subsidios y transferencias del Gobierno Federal</t>
  </si>
  <si>
    <t>Actualizaciones</t>
  </si>
  <si>
    <t>(Descuentos o Tarifas Promocionales)</t>
  </si>
  <si>
    <t>TOTAL DE INGRESOS</t>
  </si>
  <si>
    <t>TOTAL COSTO DE OPERACIÓN</t>
  </si>
  <si>
    <t>TOTAL GASTOS DE ADMINISTRACIÓN</t>
  </si>
  <si>
    <t xml:space="preserve">UTILIDAD o (PÉRDIDA) DE OPERACIÓN </t>
  </si>
  <si>
    <t>PARTIDAS EXTRAORDINARIA y OTROS GASTOS</t>
  </si>
  <si>
    <t>UTILIDAD/PÉRDIDA DESPUÉS DE PARTIDAS EXTRAORDINARIAS</t>
  </si>
  <si>
    <t>RESULTADO NETO DE FINANCIAMIENTO</t>
  </si>
  <si>
    <t>RESULTADO ANTES DE ISR, IETU, PTU</t>
  </si>
  <si>
    <t>Total de ISR, IETU, PTU</t>
  </si>
  <si>
    <t>RESULTADO NETO</t>
  </si>
  <si>
    <t>Administración del Sistema Portuario Nacional Altamira</t>
  </si>
  <si>
    <t>Administración del Sistema Portuario Nacional Dos Bocas</t>
  </si>
  <si>
    <t>Administración del Sistema Portuario Nacional Ensenada</t>
  </si>
  <si>
    <t>Administración del Sistema Portuario Nacional Guaymas</t>
  </si>
  <si>
    <t>Administración del Sistema Portuario Nacional Lázaro Cárdenas</t>
  </si>
  <si>
    <t>Administración del Sistema Portuario Nacional Manzanillo</t>
  </si>
  <si>
    <t>Administración del Sistema Portuario Nacional Mazatlán</t>
  </si>
  <si>
    <t>Administración del Sistema Portuario Nacional Progreso</t>
  </si>
  <si>
    <t>Administración del Sistema Portuario Nacional Puerto Chiapas</t>
  </si>
  <si>
    <t>Administración del Sistema Portuario Nacional Puerto Vallarta</t>
  </si>
  <si>
    <t>Administración del Sistema Portuario Nacional Tampico</t>
  </si>
  <si>
    <t>Administración del Sistema Portuario Nacional Topolobampo</t>
  </si>
  <si>
    <t>Administración del Sistema Portuario Nacional Tuxpan</t>
  </si>
  <si>
    <t>Administración del Sistema Portuario Nacional Veracruz</t>
  </si>
  <si>
    <t xml:space="preserve"> 7. Presupuesto de ASIPONA
(pesos)</t>
  </si>
  <si>
    <t xml:space="preserve"> </t>
  </si>
  <si>
    <t>Metas de construcción y modernización de infraestructura y equipamiento a cargo de la ASIPONA (Inversiones)</t>
  </si>
  <si>
    <t>Metas de mantenimiento de infraestructura y equipamiento 
a cargo de la ASIPONA</t>
  </si>
  <si>
    <t>Presupuesto de la ASIPONA</t>
  </si>
  <si>
    <t>Ingresos por Prestación de Servicios a las Embarcaciones, Servicios Generales y Maniobras (prestados por la ASIPONA)</t>
  </si>
  <si>
    <t>Administración del Sistema Portuario Nacional Coatzacoalcos</t>
  </si>
  <si>
    <t>Administración del Sistema Portuario Nacional Salina Cruz</t>
  </si>
  <si>
    <t>Administración del Sistema Portuario Nacional Acapulco</t>
  </si>
  <si>
    <t>Administración del Sistema Portuario Nacional Cabo San Lucas</t>
  </si>
  <si>
    <t>Programa Operativo Anual
2025</t>
  </si>
  <si>
    <t>Programado 2025</t>
  </si>
  <si>
    <t>POA 2025</t>
  </si>
  <si>
    <t>Meta 2025</t>
  </si>
  <si>
    <t>Gerente de Planeación</t>
  </si>
  <si>
    <t>314-3311400</t>
  </si>
  <si>
    <t>314-1198202</t>
  </si>
  <si>
    <t>csandoval@puertointeligenteseguro.com.mx</t>
  </si>
  <si>
    <t>Licenciado Cesar Octavio Sandoval Villa</t>
  </si>
  <si>
    <t>15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</si>
</sst>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#,##0_ ;\-#,##0\ "/>
  </numFmts>
  <fonts count="30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u/>
      <sz val="11"/>
      <color rgb="FF0000FF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7F6000"/>
      <name val="Calibri"/>
      <family val="2"/>
      <charset val="1"/>
    </font>
    <font>
      <sz val="11"/>
      <name val="Calibri"/>
      <family val="2"/>
      <charset val="1"/>
    </font>
    <font>
      <b/>
      <sz val="16"/>
      <color rgb="FFFFFFFF"/>
      <name val="Geomanist"/>
      <family val="3"/>
    </font>
    <font>
      <sz val="11"/>
      <color rgb="FF000000"/>
      <name val="Geomanist"/>
      <family val="3"/>
    </font>
    <font>
      <b/>
      <sz val="18"/>
      <color rgb="FFFFFFFF"/>
      <name val="Geomanist"/>
      <family val="3"/>
    </font>
    <font>
      <b/>
      <sz val="14"/>
      <color rgb="FFFFFFFF"/>
      <name val="Geomanist"/>
      <family val="3"/>
    </font>
    <font>
      <b/>
      <sz val="15"/>
      <color rgb="FFFFFFFF"/>
      <name val="Geomanist"/>
      <family val="3"/>
    </font>
    <font>
      <b/>
      <sz val="13"/>
      <color rgb="FFFFFFFF"/>
      <name val="Geomanist"/>
      <family val="3"/>
    </font>
    <font>
      <sz val="10"/>
      <color rgb="FF585E52"/>
      <name val="Geomanist"/>
      <family val="3"/>
    </font>
    <font>
      <sz val="11"/>
      <color rgb="FF10312B"/>
      <name val="Geomanist"/>
      <family val="3"/>
    </font>
    <font>
      <b/>
      <sz val="16"/>
      <color rgb="FF7F6000"/>
      <name val="Geomanist"/>
      <family val="3"/>
    </font>
    <font>
      <sz val="11"/>
      <color rgb="FF235B4E"/>
      <name val="Geomanist"/>
      <family val="3"/>
    </font>
    <font>
      <b/>
      <sz val="14"/>
      <color rgb="FF7F6000"/>
      <name val="Geomanist"/>
      <family val="3"/>
    </font>
    <font>
      <sz val="12.5"/>
      <color rgb="FF7F6000"/>
      <name val="Geomanist"/>
      <family val="3"/>
    </font>
    <font>
      <u/>
      <sz val="12.5"/>
      <color rgb="FF7F6000"/>
      <name val="Geomanist"/>
      <family val="3"/>
    </font>
    <font>
      <sz val="11"/>
      <color rgb="FF7F6000"/>
      <name val="Geomanist"/>
      <family val="3"/>
    </font>
    <font>
      <u/>
      <sz val="11"/>
      <color rgb="FF7F6000"/>
      <name val="Geomanist"/>
      <family val="3"/>
    </font>
    <font>
      <b/>
      <sz val="12"/>
      <color rgb="FF585E52"/>
      <name val="Geomanist"/>
      <family val="3"/>
    </font>
    <font>
      <b/>
      <sz val="11"/>
      <color rgb="FFFFFFFF"/>
      <name val="Geomanist"/>
      <family val="3"/>
    </font>
    <font>
      <b/>
      <sz val="11"/>
      <color rgb="FF7F6000"/>
      <name val="Geomanist"/>
      <family val="3"/>
    </font>
    <font>
      <b/>
      <sz val="12"/>
      <color rgb="FFFFFFFF"/>
      <name val="Geomanist"/>
      <family val="3"/>
    </font>
    <font>
      <b/>
      <sz val="13"/>
      <color rgb="FF585E52"/>
      <name val="Geomanist"/>
      <family val="3"/>
    </font>
    <font>
      <sz val="10"/>
      <color rgb="FF7F6000"/>
      <name val="Geomanist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726F71"/>
        <bgColor rgb="FF7F7F7F"/>
      </patternFill>
    </fill>
    <fill>
      <patternFill patternType="solid">
        <fgColor rgb="FF98989A"/>
        <bgColor rgb="FF808080"/>
      </patternFill>
    </fill>
    <fill>
      <patternFill patternType="solid">
        <fgColor rgb="FFFFFFFF"/>
        <bgColor rgb="FFF2F2F2"/>
      </patternFill>
    </fill>
    <fill>
      <patternFill patternType="solid">
        <fgColor rgb="FF7F7F7F"/>
        <bgColor rgb="FF808080"/>
      </patternFill>
    </fill>
    <fill>
      <patternFill patternType="solid">
        <fgColor rgb="FF621132"/>
        <bgColor rgb="FF726F71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</borders>
  <cellStyleXfs count="4">
    <xf numFmtId="0" fontId="0" fillId="0" borderId="0"/>
    <xf numFmtId="164" fontId="5" fillId="0" borderId="0" applyBorder="0" applyProtection="0"/>
    <xf numFmtId="0" fontId="3" fillId="0" borderId="0" applyBorder="0" applyProtection="0"/>
    <xf numFmtId="0" fontId="1" fillId="0" borderId="0"/>
  </cellStyleXfs>
  <cellXfs count="8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4" fillId="8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5" xfId="0" applyFont="1" applyBorder="1"/>
    <xf numFmtId="0" fontId="18" fillId="0" borderId="0" xfId="0" applyFont="1"/>
    <xf numFmtId="0" fontId="18" fillId="0" borderId="6" xfId="0" applyFont="1" applyBorder="1"/>
    <xf numFmtId="0" fontId="20" fillId="0" borderId="5" xfId="2" applyFont="1" applyBorder="1" applyAlignment="1" applyProtection="1">
      <alignment vertical="center"/>
    </xf>
    <xf numFmtId="0" fontId="21" fillId="0" borderId="0" xfId="2" applyFont="1" applyBorder="1" applyAlignment="1" applyProtection="1">
      <alignment vertical="center"/>
    </xf>
    <xf numFmtId="0" fontId="20" fillId="0" borderId="0" xfId="2" applyFont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3" fillId="0" borderId="0" xfId="2" applyFont="1" applyBorder="1" applyAlignment="1" applyProtection="1">
      <alignment vertical="center"/>
    </xf>
    <xf numFmtId="0" fontId="22" fillId="0" borderId="0" xfId="0" applyFont="1"/>
    <xf numFmtId="0" fontId="22" fillId="0" borderId="6" xfId="0" applyFont="1" applyBorder="1"/>
    <xf numFmtId="1" fontId="20" fillId="0" borderId="5" xfId="0" applyNumberFormat="1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1" fontId="20" fillId="0" borderId="8" xfId="0" applyNumberFormat="1" applyFont="1" applyBorder="1" applyAlignment="1">
      <alignment horizontal="left" vertical="center"/>
    </xf>
    <xf numFmtId="0" fontId="21" fillId="0" borderId="9" xfId="2" applyFont="1" applyBorder="1" applyAlignment="1" applyProtection="1">
      <alignment vertical="center"/>
    </xf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22" fillId="0" borderId="9" xfId="0" applyFont="1" applyBorder="1"/>
    <xf numFmtId="0" fontId="22" fillId="0" borderId="10" xfId="0" applyFont="1" applyBorder="1"/>
    <xf numFmtId="0" fontId="25" fillId="5" borderId="3" xfId="0" applyFont="1" applyFill="1" applyBorder="1" applyAlignment="1">
      <alignment horizontal="center" vertical="center" wrapText="1" readingOrder="1"/>
    </xf>
    <xf numFmtId="165" fontId="22" fillId="0" borderId="3" xfId="1" applyNumberFormat="1" applyFont="1" applyBorder="1" applyAlignment="1" applyProtection="1">
      <alignment horizontal="center" vertical="center"/>
      <protection locked="0"/>
    </xf>
    <xf numFmtId="165" fontId="22" fillId="0" borderId="3" xfId="1" applyNumberFormat="1" applyFont="1" applyBorder="1" applyAlignment="1" applyProtection="1">
      <alignment horizontal="center" vertical="center"/>
    </xf>
    <xf numFmtId="0" fontId="25" fillId="4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left" vertical="center" wrapText="1"/>
    </xf>
    <xf numFmtId="165" fontId="26" fillId="3" borderId="3" xfId="1" applyNumberFormat="1" applyFont="1" applyFill="1" applyBorder="1" applyAlignment="1" applyProtection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165" fontId="26" fillId="0" borderId="3" xfId="1" applyNumberFormat="1" applyFont="1" applyBorder="1" applyAlignment="1" applyProtection="1">
      <alignment horizontal="center" vertical="center" wrapText="1"/>
    </xf>
    <xf numFmtId="165" fontId="22" fillId="0" borderId="3" xfId="1" applyNumberFormat="1" applyFont="1" applyBorder="1" applyAlignment="1" applyProtection="1">
      <alignment horizontal="center" vertical="center" wrapText="1"/>
      <protection locked="0"/>
    </xf>
    <xf numFmtId="165" fontId="22" fillId="0" borderId="3" xfId="1" applyNumberFormat="1" applyFont="1" applyBorder="1" applyAlignment="1" applyProtection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4" fontId="22" fillId="0" borderId="3" xfId="0" applyNumberFormat="1" applyFont="1" applyBorder="1" applyAlignment="1">
      <alignment horizontal="left" vertical="center" wrapText="1"/>
    </xf>
    <xf numFmtId="4" fontId="26" fillId="3" borderId="3" xfId="0" applyNumberFormat="1" applyFont="1" applyFill="1" applyBorder="1" applyAlignment="1">
      <alignment horizontal="left" vertical="center" wrapText="1"/>
    </xf>
    <xf numFmtId="165" fontId="26" fillId="3" borderId="3" xfId="1" applyNumberFormat="1" applyFont="1" applyFill="1" applyBorder="1" applyAlignment="1" applyProtection="1">
      <alignment horizontal="center" vertical="center"/>
    </xf>
    <xf numFmtId="0" fontId="3" fillId="0" borderId="3" xfId="2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1" fillId="0" borderId="0" xfId="2" applyFont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2" fillId="6" borderId="4" xfId="0" applyFont="1" applyFill="1" applyBorder="1" applyAlignment="1">
      <alignment horizontal="left" vertical="center" wrapText="1" readingOrder="1"/>
    </xf>
    <xf numFmtId="0" fontId="22" fillId="6" borderId="12" xfId="0" applyFont="1" applyFill="1" applyBorder="1" applyAlignment="1">
      <alignment horizontal="left" vertical="center" wrapText="1" readingOrder="1"/>
    </xf>
    <xf numFmtId="3" fontId="22" fillId="0" borderId="3" xfId="1" applyNumberFormat="1" applyFont="1" applyBorder="1" applyAlignment="1" applyProtection="1">
      <alignment horizontal="center" vertical="center"/>
    </xf>
    <xf numFmtId="0" fontId="27" fillId="7" borderId="12" xfId="0" applyFont="1" applyFill="1" applyBorder="1" applyAlignment="1">
      <alignment horizontal="center" vertical="center" textRotation="90"/>
    </xf>
    <xf numFmtId="0" fontId="22" fillId="0" borderId="3" xfId="0" applyFont="1" applyBorder="1" applyAlignment="1">
      <alignment horizontal="center" vertical="center" wrapText="1" readingOrder="1"/>
    </xf>
    <xf numFmtId="0" fontId="22" fillId="3" borderId="3" xfId="0" applyFont="1" applyFill="1" applyBorder="1" applyAlignment="1">
      <alignment horizontal="center" vertical="center" wrapText="1" readingOrder="1"/>
    </xf>
    <xf numFmtId="3" fontId="22" fillId="3" borderId="3" xfId="1" applyNumberFormat="1" applyFont="1" applyFill="1" applyBorder="1" applyAlignment="1" applyProtection="1">
      <alignment horizontal="center" vertical="center"/>
    </xf>
    <xf numFmtId="0" fontId="22" fillId="3" borderId="4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2" fillId="8" borderId="11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 readingOrder="1"/>
    </xf>
    <xf numFmtId="0" fontId="25" fillId="4" borderId="3" xfId="0" applyFont="1" applyFill="1" applyBorder="1" applyAlignment="1">
      <alignment horizontal="center" vertical="center" wrapText="1" readingOrder="1"/>
    </xf>
    <xf numFmtId="0" fontId="25" fillId="4" borderId="3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7F7F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BC955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26F71"/>
      <rgbColor rgb="FF98989A"/>
      <rgbColor rgb="FF003366"/>
      <rgbColor rgb="FF339966"/>
      <rgbColor rgb="FF10312B"/>
      <rgbColor rgb="FF333300"/>
      <rgbColor rgb="FF993300"/>
      <rgbColor rgb="FF993366"/>
      <rgbColor rgb="FF585E52"/>
      <rgbColor rgb="FF235B4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21132"/>
      <color rgb="FFFBF8F3"/>
      <color rgb="FFDED88E"/>
      <color rgb="FFE3C378"/>
      <color rgb="FF6D4909"/>
      <color rgb="FF7F6000"/>
      <color rgb="FF843C0C"/>
      <color rgb="FF585E52"/>
      <color rgb="FF632523"/>
      <color rgb="FF7E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447675</xdr:colOff>
      <xdr:row>40</xdr:row>
      <xdr:rowOff>28575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918883</xdr:colOff>
      <xdr:row>1</xdr:row>
      <xdr:rowOff>56030</xdr:rowOff>
    </xdr:from>
    <xdr:to>
      <xdr:col>5</xdr:col>
      <xdr:colOff>287350</xdr:colOff>
      <xdr:row>20</xdr:row>
      <xdr:rowOff>12865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A3B425A-D021-400E-96B2-DDCEBB5E9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765" y="661148"/>
          <a:ext cx="3581879" cy="3587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133350</xdr:colOff>
      <xdr:row>32</xdr:row>
      <xdr:rowOff>114300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133350</xdr:colOff>
      <xdr:row>32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68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133350</xdr:colOff>
      <xdr:row>32</xdr:row>
      <xdr:rowOff>114300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68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133350</xdr:colOff>
      <xdr:row>32</xdr:row>
      <xdr:rowOff>114300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68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187279</xdr:colOff>
      <xdr:row>2</xdr:row>
      <xdr:rowOff>19050</xdr:rowOff>
    </xdr:from>
    <xdr:to>
      <xdr:col>9</xdr:col>
      <xdr:colOff>682346</xdr:colOff>
      <xdr:row>5</xdr:row>
      <xdr:rowOff>142874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165F2D-BD57-4103-A091-D83D3D074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429" y="400050"/>
          <a:ext cx="923692" cy="933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1274" name="_x0000_t202" hidden="1">
          <a:extLst>
            <a:ext uri="{FF2B5EF4-FFF2-40B4-BE49-F238E27FC236}">
              <a16:creationId xmlns:a16="http://schemas.microsoft.com/office/drawing/2014/main" id="{00000000-0008-0000-0C00-00000A2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1272" name="_x0000_t202" hidden="1">
          <a:extLst>
            <a:ext uri="{FF2B5EF4-FFF2-40B4-BE49-F238E27FC236}">
              <a16:creationId xmlns:a16="http://schemas.microsoft.com/office/drawing/2014/main" id="{00000000-0008-0000-0C00-0000082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1270" name="_x0000_t202" hidden="1">
          <a:extLst>
            <a:ext uri="{FF2B5EF4-FFF2-40B4-BE49-F238E27FC236}">
              <a16:creationId xmlns:a16="http://schemas.microsoft.com/office/drawing/2014/main" id="{00000000-0008-0000-0C00-0000062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1268" name="_x0000_t202" hidden="1">
          <a:extLst>
            <a:ext uri="{FF2B5EF4-FFF2-40B4-BE49-F238E27FC236}">
              <a16:creationId xmlns:a16="http://schemas.microsoft.com/office/drawing/2014/main" id="{00000000-0008-0000-0C00-0000042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1266" name="_x0000_t202" hidden="1">
          <a:extLst>
            <a:ext uri="{FF2B5EF4-FFF2-40B4-BE49-F238E27FC236}">
              <a16:creationId xmlns:a16="http://schemas.microsoft.com/office/drawing/2014/main" id="{00000000-0008-0000-0C00-0000022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7" name="AutoShape 4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9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5" name="AutoShape 8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14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0203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149087</xdr:colOff>
      <xdr:row>0</xdr:row>
      <xdr:rowOff>204684</xdr:rowOff>
    </xdr:from>
    <xdr:to>
      <xdr:col>2</xdr:col>
      <xdr:colOff>414131</xdr:colOff>
      <xdr:row>2</xdr:row>
      <xdr:rowOff>52132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87" y="204684"/>
          <a:ext cx="3205370" cy="559752"/>
        </a:xfrm>
        <a:prstGeom prst="rect">
          <a:avLst/>
        </a:prstGeom>
      </xdr:spPr>
    </xdr:pic>
    <xdr:clientData/>
  </xdr:twoCellAnchor>
  <xdr:twoCellAnchor editAs="oneCell">
    <xdr:from>
      <xdr:col>5</xdr:col>
      <xdr:colOff>911086</xdr:colOff>
      <xdr:row>0</xdr:row>
      <xdr:rowOff>57978</xdr:rowOff>
    </xdr:from>
    <xdr:to>
      <xdr:col>6</xdr:col>
      <xdr:colOff>914769</xdr:colOff>
      <xdr:row>2</xdr:row>
      <xdr:rowOff>373848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9E1423D-046D-49AC-AE02-F8485B67B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2108" y="57978"/>
          <a:ext cx="1022444" cy="1028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11880</xdr:colOff>
      <xdr:row>1</xdr:row>
      <xdr:rowOff>190440</xdr:rowOff>
    </xdr:from>
    <xdr:to>
      <xdr:col>12</xdr:col>
      <xdr:colOff>448200</xdr:colOff>
      <xdr:row>2</xdr:row>
      <xdr:rowOff>417240</xdr:rowOff>
    </xdr:to>
    <xdr:sp macro="" textlink="">
      <xdr:nvSpPr>
        <xdr:cNvPr id="20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16363440" y="393480"/>
          <a:ext cx="1201680" cy="645840"/>
        </a:xfrm>
        <a:prstGeom prst="leftArrow">
          <a:avLst>
            <a:gd name="adj1" fmla="val 50000"/>
            <a:gd name="adj2" fmla="val 50000"/>
          </a:avLst>
        </a:prstGeom>
        <a:gradFill rotWithShape="0">
          <a:gsLst>
            <a:gs pos="0">
              <a:srgbClr val="9C2F2C"/>
            </a:gs>
            <a:gs pos="100000">
              <a:srgbClr val="CB3D39"/>
            </a:gs>
          </a:gsLst>
          <a:lin ang="16200000"/>
        </a:gradFill>
        <a:ln>
          <a:noFill/>
        </a:ln>
        <a:effectLst>
          <a:outerShdw blurRad="40000" dist="2304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FFFFFF"/>
              </a:solidFill>
              <a:latin typeface="Calibri"/>
            </a:rPr>
            <a:t>REGRESAR A ÍNDICE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2296" name="_x0000_t202" hidden="1">
          <a:extLst>
            <a:ext uri="{FF2B5EF4-FFF2-40B4-BE49-F238E27FC236}">
              <a16:creationId xmlns:a16="http://schemas.microsoft.com/office/drawing/2014/main" id="{00000000-0008-0000-0D00-000008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2294" name="_x0000_t202" hidden="1">
          <a:extLst>
            <a:ext uri="{FF2B5EF4-FFF2-40B4-BE49-F238E27FC236}">
              <a16:creationId xmlns:a16="http://schemas.microsoft.com/office/drawing/2014/main" id="{00000000-0008-0000-0D00-000006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2292" name="_x0000_t202" hidden="1">
          <a:extLst>
            <a:ext uri="{FF2B5EF4-FFF2-40B4-BE49-F238E27FC236}">
              <a16:creationId xmlns:a16="http://schemas.microsoft.com/office/drawing/2014/main" id="{00000000-0008-0000-0D00-000004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2290" name="_x0000_t202" hidden="1">
          <a:extLst>
            <a:ext uri="{FF2B5EF4-FFF2-40B4-BE49-F238E27FC236}">
              <a16:creationId xmlns:a16="http://schemas.microsoft.com/office/drawing/2014/main" id="{00000000-0008-0000-0D00-000002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7" name="AutoShape 4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23" name="AutoShape 4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1000125</xdr:colOff>
      <xdr:row>25</xdr:row>
      <xdr:rowOff>304800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136072</xdr:colOff>
      <xdr:row>0</xdr:row>
      <xdr:rowOff>154594</xdr:rowOff>
    </xdr:from>
    <xdr:to>
      <xdr:col>1</xdr:col>
      <xdr:colOff>204108</xdr:colOff>
      <xdr:row>2</xdr:row>
      <xdr:rowOff>154482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2" y="154594"/>
          <a:ext cx="3973286" cy="693852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0</xdr:row>
      <xdr:rowOff>57150</xdr:rowOff>
    </xdr:from>
    <xdr:to>
      <xdr:col>9</xdr:col>
      <xdr:colOff>1146269</xdr:colOff>
      <xdr:row>2</xdr:row>
      <xdr:rowOff>389999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310DC2F-64C0-4E99-97CD-34196B6B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11275" y="57150"/>
          <a:ext cx="1022444" cy="102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andoval@puertointeligenteseguro.com.m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H1" zoomScale="75" zoomScaleNormal="100" zoomScalePageLayoutView="75" workbookViewId="0">
      <selection activeCell="E19" sqref="E19"/>
    </sheetView>
  </sheetViews>
  <sheetFormatPr baseColWidth="10" defaultColWidth="10.7109375" defaultRowHeight="15" outlineLevelCol="1"/>
  <cols>
    <col min="1" max="7" width="11.42578125" hidden="1" customWidth="1" outlineLevel="1"/>
    <col min="8" max="8" width="10.85546875" customWidth="1" collapsed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9" spans="1:1">
      <c r="A9" s="1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5" spans="1:1">
      <c r="A25" t="s">
        <v>22</v>
      </c>
    </row>
    <row r="26" spans="1:1">
      <c r="A26" t="s">
        <v>23</v>
      </c>
    </row>
    <row r="27" spans="1:1">
      <c r="A27" t="s">
        <v>24</v>
      </c>
    </row>
    <row r="28" spans="1:1">
      <c r="A28" t="s">
        <v>25</v>
      </c>
    </row>
    <row r="29" spans="1:1">
      <c r="A29" t="s">
        <v>26</v>
      </c>
    </row>
    <row r="30" spans="1:1">
      <c r="A30" t="s">
        <v>27</v>
      </c>
    </row>
    <row r="31" spans="1:1">
      <c r="A31" t="s">
        <v>28</v>
      </c>
    </row>
    <row r="32" spans="1:1">
      <c r="A32" t="s">
        <v>29</v>
      </c>
    </row>
    <row r="34" spans="1:1">
      <c r="A34" t="s">
        <v>30</v>
      </c>
    </row>
    <row r="35" spans="1:1">
      <c r="A35" s="2" t="s">
        <v>31</v>
      </c>
    </row>
    <row r="36" spans="1:1">
      <c r="A36" s="3" t="s">
        <v>32</v>
      </c>
    </row>
    <row r="37" spans="1:1">
      <c r="A37" s="3" t="s">
        <v>33</v>
      </c>
    </row>
    <row r="38" spans="1:1">
      <c r="A38" s="3" t="s">
        <v>34</v>
      </c>
    </row>
    <row r="39" spans="1:1">
      <c r="A39" s="3" t="s">
        <v>35</v>
      </c>
    </row>
    <row r="40" spans="1:1">
      <c r="A40" s="3" t="s">
        <v>36</v>
      </c>
    </row>
    <row r="41" spans="1:1">
      <c r="A41" s="3" t="s">
        <v>37</v>
      </c>
    </row>
    <row r="42" spans="1:1">
      <c r="A42" s="3" t="s">
        <v>38</v>
      </c>
    </row>
    <row r="43" spans="1:1">
      <c r="A43" s="3" t="s">
        <v>39</v>
      </c>
    </row>
    <row r="44" spans="1:1">
      <c r="A44" s="3" t="s">
        <v>40</v>
      </c>
    </row>
    <row r="45" spans="1:1">
      <c r="A45" s="3" t="s">
        <v>41</v>
      </c>
    </row>
    <row r="46" spans="1:1">
      <c r="A46" s="3" t="s">
        <v>42</v>
      </c>
    </row>
    <row r="47" spans="1:1">
      <c r="A47" s="3" t="s">
        <v>43</v>
      </c>
    </row>
    <row r="48" spans="1:1">
      <c r="A48" s="3" t="s">
        <v>44</v>
      </c>
    </row>
    <row r="49" spans="1:1">
      <c r="A49" s="3" t="s">
        <v>45</v>
      </c>
    </row>
    <row r="50" spans="1:1">
      <c r="A50" s="3" t="s">
        <v>46</v>
      </c>
    </row>
  </sheetData>
  <sheetProtection password="DFE2" sheet="1" objects="1" scenarios="1"/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view="pageBreakPreview" topLeftCell="B1" zoomScale="130" zoomScaleNormal="100" zoomScaleSheetLayoutView="130" zoomScalePageLayoutView="75" workbookViewId="0">
      <selection sqref="A1:A1048576"/>
    </sheetView>
  </sheetViews>
  <sheetFormatPr baseColWidth="10" defaultColWidth="10.7109375" defaultRowHeight="15"/>
  <cols>
    <col min="1" max="1" width="58.7109375" hidden="1" customWidth="1"/>
  </cols>
  <sheetData>
    <row r="1" spans="1:1">
      <c r="A1" s="10" t="s">
        <v>132</v>
      </c>
    </row>
    <row r="2" spans="1:1">
      <c r="A2" s="10" t="s">
        <v>2</v>
      </c>
    </row>
    <row r="3" spans="1:1">
      <c r="A3" s="10" t="s">
        <v>3</v>
      </c>
    </row>
    <row r="4" spans="1:1">
      <c r="A4" s="10" t="s">
        <v>4</v>
      </c>
    </row>
    <row r="5" spans="1:1">
      <c r="A5" s="10" t="s">
        <v>5</v>
      </c>
    </row>
    <row r="6" spans="1:1">
      <c r="A6" s="10"/>
    </row>
    <row r="7" spans="1:1">
      <c r="A7" s="11" t="s">
        <v>129</v>
      </c>
    </row>
    <row r="8" spans="1:1">
      <c r="A8" s="11" t="s">
        <v>107</v>
      </c>
    </row>
    <row r="9" spans="1:1">
      <c r="A9" s="11" t="s">
        <v>130</v>
      </c>
    </row>
    <row r="10" spans="1:1">
      <c r="A10" s="11" t="s">
        <v>127</v>
      </c>
    </row>
    <row r="11" spans="1:1">
      <c r="A11" s="10" t="s">
        <v>108</v>
      </c>
    </row>
    <row r="12" spans="1:1">
      <c r="A12" s="11" t="s">
        <v>109</v>
      </c>
    </row>
    <row r="13" spans="1:1">
      <c r="A13" s="11" t="s">
        <v>110</v>
      </c>
    </row>
    <row r="14" spans="1:1" ht="16.5" customHeight="1">
      <c r="A14" s="11" t="s">
        <v>111</v>
      </c>
    </row>
    <row r="15" spans="1:1">
      <c r="A15" s="11" t="s">
        <v>112</v>
      </c>
    </row>
    <row r="16" spans="1:1">
      <c r="A16" s="11" t="s">
        <v>113</v>
      </c>
    </row>
    <row r="17" spans="1:1">
      <c r="A17" s="11" t="s">
        <v>114</v>
      </c>
    </row>
    <row r="18" spans="1:1">
      <c r="A18" s="11" t="s">
        <v>115</v>
      </c>
    </row>
    <row r="19" spans="1:1">
      <c r="A19" s="11" t="s">
        <v>116</v>
      </c>
    </row>
    <row r="20" spans="1:1">
      <c r="A20" s="11" t="s">
        <v>128</v>
      </c>
    </row>
    <row r="21" spans="1:1">
      <c r="A21" s="11" t="s">
        <v>117</v>
      </c>
    </row>
    <row r="22" spans="1:1">
      <c r="A22" s="11" t="s">
        <v>118</v>
      </c>
    </row>
    <row r="23" spans="1:1">
      <c r="A23" s="11" t="s">
        <v>119</v>
      </c>
    </row>
    <row r="24" spans="1:1">
      <c r="A24" s="11" t="s">
        <v>120</v>
      </c>
    </row>
    <row r="25" spans="1:1">
      <c r="A25" s="10"/>
    </row>
    <row r="26" spans="1:1">
      <c r="A26" s="13"/>
    </row>
    <row r="27" spans="1:1">
      <c r="A27" s="13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21132"/>
    <pageSetUpPr fitToPage="1"/>
  </sheetPr>
  <dimension ref="A1:I31"/>
  <sheetViews>
    <sheetView showGridLines="0" view="pageBreakPreview" zoomScale="85" zoomScaleNormal="110" zoomScaleSheetLayoutView="85" zoomScalePageLayoutView="75" workbookViewId="0">
      <selection activeCell="A21" sqref="A21:I21"/>
    </sheetView>
  </sheetViews>
  <sheetFormatPr baseColWidth="10" defaultColWidth="10.7109375" defaultRowHeight="15"/>
  <cols>
    <col min="1" max="1" width="19.42578125" customWidth="1"/>
    <col min="2" max="2" width="31" customWidth="1"/>
  </cols>
  <sheetData>
    <row r="1" spans="1:9" ht="47.25" customHeight="1" thickBot="1">
      <c r="A1" s="56" t="s">
        <v>131</v>
      </c>
      <c r="B1" s="56"/>
      <c r="C1" s="56"/>
      <c r="D1" s="56"/>
      <c r="E1" s="56"/>
      <c r="F1" s="56"/>
      <c r="G1" s="56"/>
      <c r="H1" s="56"/>
      <c r="I1" s="56"/>
    </row>
    <row r="2" spans="1:9">
      <c r="A2" s="62"/>
      <c r="B2" s="62"/>
      <c r="C2" s="62"/>
      <c r="D2" s="62"/>
      <c r="E2" s="62"/>
      <c r="F2" s="62"/>
      <c r="G2" s="62"/>
      <c r="H2" s="62"/>
      <c r="I2" s="62"/>
    </row>
    <row r="3" spans="1:9">
      <c r="A3" s="63"/>
      <c r="B3" s="63"/>
      <c r="C3" s="63"/>
      <c r="D3" s="63"/>
      <c r="E3" s="63"/>
      <c r="F3" s="63"/>
      <c r="G3" s="63"/>
      <c r="H3" s="63"/>
      <c r="I3" s="63"/>
    </row>
    <row r="4" spans="1:9">
      <c r="A4" s="63"/>
      <c r="B4" s="63"/>
      <c r="C4" s="63"/>
      <c r="D4" s="63"/>
      <c r="E4" s="63"/>
      <c r="F4" s="63"/>
      <c r="G4" s="63"/>
      <c r="H4" s="63"/>
      <c r="I4" s="63"/>
    </row>
    <row r="5" spans="1:9">
      <c r="A5" s="63"/>
      <c r="B5" s="63"/>
      <c r="C5" s="63"/>
      <c r="D5" s="63"/>
      <c r="E5" s="63"/>
      <c r="F5" s="63"/>
      <c r="G5" s="63"/>
      <c r="H5" s="63"/>
      <c r="I5" s="63"/>
    </row>
    <row r="6" spans="1:9">
      <c r="A6" s="63"/>
      <c r="B6" s="63"/>
      <c r="C6" s="63"/>
      <c r="D6" s="63"/>
      <c r="E6" s="63"/>
      <c r="F6" s="63"/>
      <c r="G6" s="63"/>
      <c r="H6" s="63"/>
      <c r="I6" s="63"/>
    </row>
    <row r="7" spans="1:9">
      <c r="A7" s="63"/>
      <c r="B7" s="63"/>
      <c r="C7" s="63"/>
      <c r="D7" s="63"/>
      <c r="E7" s="63"/>
      <c r="F7" s="63"/>
      <c r="G7" s="63"/>
      <c r="H7" s="63"/>
      <c r="I7" s="63"/>
    </row>
    <row r="8" spans="1:9">
      <c r="A8" s="63"/>
      <c r="B8" s="63"/>
      <c r="C8" s="63"/>
      <c r="D8" s="63"/>
      <c r="E8" s="63"/>
      <c r="F8" s="63"/>
      <c r="G8" s="63"/>
      <c r="H8" s="63"/>
      <c r="I8" s="63"/>
    </row>
    <row r="9" spans="1:9">
      <c r="A9" s="63"/>
      <c r="B9" s="63"/>
      <c r="C9" s="63"/>
      <c r="D9" s="63"/>
      <c r="E9" s="63"/>
      <c r="F9" s="63"/>
      <c r="G9" s="63"/>
      <c r="H9" s="63"/>
      <c r="I9" s="63"/>
    </row>
    <row r="10" spans="1:9">
      <c r="A10" s="63"/>
      <c r="B10" s="63"/>
      <c r="C10" s="63"/>
      <c r="D10" s="63"/>
      <c r="E10" s="63"/>
      <c r="F10" s="63"/>
      <c r="G10" s="63"/>
      <c r="H10" s="63"/>
      <c r="I10" s="63"/>
    </row>
    <row r="11" spans="1:9">
      <c r="A11" s="63"/>
      <c r="B11" s="63"/>
      <c r="C11" s="63"/>
      <c r="D11" s="63"/>
      <c r="E11" s="63"/>
      <c r="F11" s="63"/>
      <c r="G11" s="63"/>
      <c r="H11" s="63"/>
      <c r="I11" s="63"/>
    </row>
    <row r="12" spans="1:9">
      <c r="A12" s="63"/>
      <c r="B12" s="63"/>
      <c r="C12" s="63"/>
      <c r="D12" s="63"/>
      <c r="E12" s="63"/>
      <c r="F12" s="63"/>
      <c r="G12" s="63"/>
      <c r="H12" s="63"/>
      <c r="I12" s="63"/>
    </row>
    <row r="13" spans="1:9">
      <c r="A13" s="63"/>
      <c r="B13" s="63"/>
      <c r="C13" s="63"/>
      <c r="D13" s="63"/>
      <c r="E13" s="63"/>
      <c r="F13" s="63"/>
      <c r="G13" s="63"/>
      <c r="H13" s="63"/>
      <c r="I13" s="63"/>
    </row>
    <row r="14" spans="1:9">
      <c r="A14" s="63"/>
      <c r="B14" s="63"/>
      <c r="C14" s="63"/>
      <c r="D14" s="63"/>
      <c r="E14" s="63"/>
      <c r="F14" s="63"/>
      <c r="G14" s="63"/>
      <c r="H14" s="63"/>
      <c r="I14" s="63"/>
    </row>
    <row r="15" spans="1:9">
      <c r="A15" s="63"/>
      <c r="B15" s="63"/>
      <c r="C15" s="63"/>
      <c r="D15" s="63"/>
      <c r="E15" s="63"/>
      <c r="F15" s="63"/>
      <c r="G15" s="63"/>
      <c r="H15" s="63"/>
      <c r="I15" s="63"/>
    </row>
    <row r="16" spans="1:9">
      <c r="A16" s="63"/>
      <c r="B16" s="63"/>
      <c r="C16" s="63"/>
      <c r="D16" s="63"/>
      <c r="E16" s="63"/>
      <c r="F16" s="63"/>
      <c r="G16" s="63"/>
      <c r="H16" s="63"/>
      <c r="I16" s="63"/>
    </row>
    <row r="17" spans="1:9">
      <c r="A17" s="63"/>
      <c r="B17" s="63"/>
      <c r="C17" s="63"/>
      <c r="D17" s="63"/>
      <c r="E17" s="63"/>
      <c r="F17" s="63"/>
      <c r="G17" s="63"/>
      <c r="H17" s="63"/>
      <c r="I17" s="63"/>
    </row>
    <row r="18" spans="1:9">
      <c r="A18" s="63"/>
      <c r="B18" s="63"/>
      <c r="C18" s="63"/>
      <c r="D18" s="63"/>
      <c r="E18" s="63"/>
      <c r="F18" s="63"/>
      <c r="G18" s="63"/>
      <c r="H18" s="63"/>
      <c r="I18" s="63"/>
    </row>
    <row r="19" spans="1:9">
      <c r="A19" s="63"/>
      <c r="B19" s="63"/>
      <c r="C19" s="63"/>
      <c r="D19" s="63"/>
      <c r="E19" s="63"/>
      <c r="F19" s="63"/>
      <c r="G19" s="63"/>
      <c r="H19" s="63"/>
      <c r="I19" s="63"/>
    </row>
    <row r="20" spans="1:9" ht="15.75" thickBot="1">
      <c r="A20" s="64"/>
      <c r="B20" s="64"/>
      <c r="C20" s="64"/>
      <c r="D20" s="64"/>
      <c r="E20" s="64"/>
      <c r="F20" s="64"/>
      <c r="G20" s="64"/>
      <c r="H20" s="64"/>
      <c r="I20" s="64"/>
    </row>
    <row r="21" spans="1:9" ht="47.25" customHeight="1" thickBot="1">
      <c r="A21" s="56" t="s">
        <v>2</v>
      </c>
      <c r="B21" s="56"/>
      <c r="C21" s="56"/>
      <c r="D21" s="56"/>
      <c r="E21" s="56"/>
      <c r="F21" s="56"/>
      <c r="G21" s="56"/>
      <c r="H21" s="56"/>
      <c r="I21" s="56"/>
    </row>
    <row r="22" spans="1:9" ht="32.25" customHeight="1" thickBot="1">
      <c r="A22" s="59" t="s">
        <v>112</v>
      </c>
      <c r="B22" s="60"/>
      <c r="C22" s="60"/>
      <c r="D22" s="60"/>
      <c r="E22" s="60"/>
      <c r="F22" s="60"/>
      <c r="G22" s="60"/>
      <c r="H22" s="60"/>
      <c r="I22" s="61"/>
    </row>
    <row r="23" spans="1:9" s="4" customFormat="1" ht="36" customHeight="1" thickBot="1">
      <c r="A23" s="57" t="s">
        <v>47</v>
      </c>
      <c r="B23" s="57"/>
      <c r="C23" s="57" t="s">
        <v>140</v>
      </c>
      <c r="D23" s="57"/>
      <c r="E23" s="57"/>
      <c r="F23" s="57"/>
      <c r="G23" s="57"/>
      <c r="H23" s="57"/>
      <c r="I23" s="57"/>
    </row>
    <row r="24" spans="1:9" ht="29.25" customHeight="1" thickBot="1">
      <c r="A24" s="14"/>
      <c r="B24" s="14"/>
      <c r="C24" s="14"/>
      <c r="D24" s="14"/>
      <c r="E24" s="14"/>
      <c r="F24" s="14"/>
      <c r="G24" s="14"/>
      <c r="H24" s="14"/>
      <c r="I24" s="14"/>
    </row>
    <row r="25" spans="1:9" s="6" customFormat="1" ht="24" customHeight="1">
      <c r="A25" s="15"/>
      <c r="B25" s="58" t="s">
        <v>48</v>
      </c>
      <c r="C25" s="58"/>
      <c r="D25" s="58"/>
      <c r="E25" s="58"/>
      <c r="F25" s="58"/>
      <c r="G25" s="58"/>
      <c r="H25" s="15"/>
      <c r="I25" s="15"/>
    </row>
    <row r="26" spans="1:9" s="6" customFormat="1" ht="24" customHeight="1">
      <c r="A26" s="15"/>
      <c r="B26" s="16" t="s">
        <v>49</v>
      </c>
      <c r="C26" s="55" t="s">
        <v>139</v>
      </c>
      <c r="D26" s="55"/>
      <c r="E26" s="55"/>
      <c r="F26" s="55"/>
      <c r="G26" s="55"/>
      <c r="H26" s="15"/>
      <c r="I26" s="15"/>
    </row>
    <row r="27" spans="1:9" s="6" customFormat="1" ht="24" customHeight="1">
      <c r="A27" s="15"/>
      <c r="B27" s="16" t="s">
        <v>50</v>
      </c>
      <c r="C27" s="54" t="s">
        <v>135</v>
      </c>
      <c r="D27" s="54"/>
      <c r="E27" s="54"/>
      <c r="F27" s="54"/>
      <c r="G27" s="54"/>
      <c r="H27" s="15"/>
      <c r="I27" s="15"/>
    </row>
    <row r="28" spans="1:9" s="6" customFormat="1" ht="24" customHeight="1">
      <c r="A28" s="15"/>
      <c r="B28" s="16" t="s">
        <v>51</v>
      </c>
      <c r="C28" s="55" t="s">
        <v>136</v>
      </c>
      <c r="D28" s="55"/>
      <c r="E28" s="55"/>
      <c r="F28" s="55"/>
      <c r="G28" s="55"/>
      <c r="H28" s="15"/>
      <c r="I28" s="15"/>
    </row>
    <row r="29" spans="1:9" s="6" customFormat="1" ht="24" customHeight="1">
      <c r="A29" s="15"/>
      <c r="B29" s="16" t="s">
        <v>52</v>
      </c>
      <c r="C29" s="54">
        <v>71307</v>
      </c>
      <c r="D29" s="54"/>
      <c r="E29" s="54"/>
      <c r="F29" s="54"/>
      <c r="G29" s="54"/>
      <c r="H29" s="15"/>
      <c r="I29" s="15"/>
    </row>
    <row r="30" spans="1:9" s="6" customFormat="1" ht="24" customHeight="1">
      <c r="A30" s="15"/>
      <c r="B30" s="16" t="s">
        <v>53</v>
      </c>
      <c r="C30" s="55" t="s">
        <v>137</v>
      </c>
      <c r="D30" s="55"/>
      <c r="E30" s="55"/>
      <c r="F30" s="55"/>
      <c r="G30" s="55"/>
      <c r="H30" s="15"/>
      <c r="I30" s="15"/>
    </row>
    <row r="31" spans="1:9" s="6" customFormat="1" ht="24" customHeight="1">
      <c r="A31" s="15"/>
      <c r="B31" s="16" t="s">
        <v>54</v>
      </c>
      <c r="C31" s="53" t="s">
        <v>138</v>
      </c>
      <c r="D31" s="54"/>
      <c r="E31" s="54"/>
      <c r="F31" s="54"/>
      <c r="G31" s="54"/>
      <c r="H31" s="15"/>
      <c r="I31" s="15"/>
    </row>
  </sheetData>
  <mergeCells count="13">
    <mergeCell ref="A1:I1"/>
    <mergeCell ref="A21:I21"/>
    <mergeCell ref="A23:B23"/>
    <mergeCell ref="C23:I23"/>
    <mergeCell ref="B25:G25"/>
    <mergeCell ref="A22:I22"/>
    <mergeCell ref="A2:I20"/>
    <mergeCell ref="C31:G31"/>
    <mergeCell ref="C26:G26"/>
    <mergeCell ref="C27:G27"/>
    <mergeCell ref="C28:G28"/>
    <mergeCell ref="C29:G29"/>
    <mergeCell ref="C30:G30"/>
  </mergeCells>
  <hyperlinks>
    <hyperlink ref="C31" r:id="rId1"/>
  </hyperlinks>
  <printOptions horizontalCentered="1"/>
  <pageMargins left="0.23611111111111099" right="0.23611111111111099" top="0.39374999999999999" bottom="0.74861111111111101" header="0.51180555555555496" footer="0.31527777777777799"/>
  <pageSetup scale="84" firstPageNumber="0" fitToWidth="0" orientation="landscape" horizontalDpi="300" verticalDpi="300" r:id="rId2"/>
  <headerFooter>
    <oddFooter>&amp;L&amp;A&amp;R&amp;D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Lista2!$A$1:$A$5</xm:f>
          </x14:formula1>
          <x14:formula2>
            <xm:f>0</xm:f>
          </x14:formula2>
          <xm:sqref>B21:I21 A21</xm:sqref>
        </x14:dataValidation>
        <x14:dataValidation type="list" allowBlank="1" showInputMessage="1" showErrorMessage="1">
          <x14:formula1>
            <xm:f>Lista2!$A$7:$A$24</xm:f>
          </x14:formula1>
          <xm:sqref>A22:I22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21132"/>
    <pageSetUpPr fitToPage="1"/>
  </sheetPr>
  <dimension ref="A1:J15"/>
  <sheetViews>
    <sheetView showGridLines="0" view="pageBreakPreview" zoomScaleNormal="100" zoomScaleSheetLayoutView="100" zoomScalePageLayoutView="75" workbookViewId="0"/>
  </sheetViews>
  <sheetFormatPr baseColWidth="10" defaultColWidth="10.7109375" defaultRowHeight="15"/>
  <cols>
    <col min="1" max="1" width="5.140625" customWidth="1"/>
    <col min="8" max="8" width="11.42578125" customWidth="1"/>
    <col min="9" max="9" width="6.42578125" customWidth="1"/>
  </cols>
  <sheetData>
    <row r="1" spans="1:10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1">
      <c r="A3" s="66" t="s">
        <v>133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23.25" customHeight="1">
      <c r="A4" s="18"/>
      <c r="B4" s="19"/>
      <c r="C4" s="19"/>
      <c r="D4" s="19"/>
      <c r="E4" s="19"/>
      <c r="F4" s="19"/>
      <c r="G4" s="19"/>
      <c r="H4" s="19"/>
      <c r="I4" s="19"/>
      <c r="J4" s="20"/>
    </row>
    <row r="5" spans="1:10" ht="19.5">
      <c r="A5" s="67" t="s">
        <v>55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s="12" customFormat="1" ht="35.1" customHeight="1">
      <c r="A6" s="21" t="s">
        <v>56</v>
      </c>
      <c r="B6" s="22" t="s">
        <v>57</v>
      </c>
      <c r="C6" s="23"/>
      <c r="D6" s="23"/>
      <c r="E6" s="23"/>
      <c r="F6" s="23"/>
      <c r="G6" s="23"/>
      <c r="H6" s="23"/>
      <c r="I6" s="24"/>
      <c r="J6" s="25"/>
    </row>
    <row r="7" spans="1:10" s="12" customFormat="1" ht="35.1" customHeight="1">
      <c r="A7" s="26" t="s">
        <v>58</v>
      </c>
      <c r="B7" s="22" t="s">
        <v>59</v>
      </c>
      <c r="C7" s="22"/>
      <c r="D7" s="22"/>
      <c r="E7" s="22"/>
      <c r="F7" s="22"/>
      <c r="G7" s="22"/>
      <c r="H7" s="22"/>
      <c r="I7" s="27"/>
      <c r="J7" s="25"/>
    </row>
    <row r="8" spans="1:10" s="12" customFormat="1" ht="45" customHeight="1">
      <c r="A8" s="26" t="s">
        <v>60</v>
      </c>
      <c r="B8" s="65" t="s">
        <v>123</v>
      </c>
      <c r="C8" s="65"/>
      <c r="D8" s="65"/>
      <c r="E8" s="65"/>
      <c r="F8" s="65"/>
      <c r="G8" s="65"/>
      <c r="H8" s="65"/>
      <c r="I8" s="24"/>
      <c r="J8" s="25"/>
    </row>
    <row r="9" spans="1:10" s="12" customFormat="1" ht="44.25" customHeight="1">
      <c r="A9" s="26" t="s">
        <v>122</v>
      </c>
      <c r="B9" s="65" t="s">
        <v>61</v>
      </c>
      <c r="C9" s="65"/>
      <c r="D9" s="65"/>
      <c r="E9" s="65"/>
      <c r="F9" s="65"/>
      <c r="G9" s="65"/>
      <c r="H9" s="65"/>
      <c r="I9" s="65"/>
      <c r="J9" s="25"/>
    </row>
    <row r="10" spans="1:10" s="12" customFormat="1" ht="54.75" customHeight="1">
      <c r="A10" s="26" t="s">
        <v>62</v>
      </c>
      <c r="B10" s="65" t="s">
        <v>124</v>
      </c>
      <c r="C10" s="65"/>
      <c r="D10" s="65"/>
      <c r="E10" s="65"/>
      <c r="F10" s="65"/>
      <c r="G10" s="65"/>
      <c r="H10" s="65"/>
      <c r="I10" s="24"/>
      <c r="J10" s="25"/>
    </row>
    <row r="11" spans="1:10" s="12" customFormat="1" ht="42.75" customHeight="1">
      <c r="A11" s="26" t="s">
        <v>63</v>
      </c>
      <c r="B11" s="65" t="s">
        <v>64</v>
      </c>
      <c r="C11" s="65"/>
      <c r="D11" s="65"/>
      <c r="E11" s="65"/>
      <c r="F11" s="65"/>
      <c r="G11" s="65"/>
      <c r="H11" s="65"/>
      <c r="I11" s="28"/>
      <c r="J11" s="29"/>
    </row>
    <row r="12" spans="1:10" s="12" customFormat="1" ht="35.1" customHeight="1">
      <c r="A12" s="30">
        <v>4</v>
      </c>
      <c r="B12" s="22" t="s">
        <v>65</v>
      </c>
      <c r="C12" s="22"/>
      <c r="D12" s="22"/>
      <c r="E12" s="22"/>
      <c r="F12" s="31"/>
      <c r="G12" s="31"/>
      <c r="H12" s="32"/>
      <c r="I12" s="28"/>
      <c r="J12" s="29"/>
    </row>
    <row r="13" spans="1:10" s="12" customFormat="1" ht="35.1" customHeight="1">
      <c r="A13" s="30">
        <v>5</v>
      </c>
      <c r="B13" s="22" t="s">
        <v>66</v>
      </c>
      <c r="C13" s="22"/>
      <c r="D13" s="22"/>
      <c r="E13" s="22"/>
      <c r="F13" s="31"/>
      <c r="G13" s="31"/>
      <c r="H13" s="32"/>
      <c r="I13" s="28"/>
      <c r="J13" s="29"/>
    </row>
    <row r="14" spans="1:10" s="12" customFormat="1" ht="35.1" customHeight="1">
      <c r="A14" s="30">
        <v>6</v>
      </c>
      <c r="B14" s="22" t="s">
        <v>67</v>
      </c>
      <c r="C14" s="22"/>
      <c r="D14" s="22"/>
      <c r="E14" s="31"/>
      <c r="F14" s="31"/>
      <c r="G14" s="31"/>
      <c r="H14" s="32"/>
      <c r="I14" s="28"/>
      <c r="J14" s="29"/>
    </row>
    <row r="15" spans="1:10" s="12" customFormat="1" ht="35.1" customHeight="1">
      <c r="A15" s="33">
        <v>7</v>
      </c>
      <c r="B15" s="34" t="s">
        <v>125</v>
      </c>
      <c r="C15" s="34"/>
      <c r="D15" s="34"/>
      <c r="E15" s="35"/>
      <c r="F15" s="35"/>
      <c r="G15" s="35"/>
      <c r="H15" s="36"/>
      <c r="I15" s="37"/>
      <c r="J15" s="38"/>
    </row>
  </sheetData>
  <mergeCells count="6">
    <mergeCell ref="B11:H11"/>
    <mergeCell ref="A3:J3"/>
    <mergeCell ref="A5:J5"/>
    <mergeCell ref="B8:H8"/>
    <mergeCell ref="B9:I9"/>
    <mergeCell ref="B10:H10"/>
  </mergeCells>
  <hyperlinks>
    <hyperlink ref="A6" location="'1a. Metas de desarrollo '!Área_de_impresión" display="1a."/>
    <hyperlink ref="B6" location="'1a. Metas de desarrollo '!Área_de_impresión" display="Metas de desarrollo de la operación portuaria y logística"/>
    <hyperlink ref="B7" location="'1b. Acciones líneas de acción'!A1" display="Acciones derivadas de líneas de acción (o de objetivos estratégicos)"/>
    <hyperlink ref="B8" location="'2a. Inversiones API'!Área_de_impresión" display="Metas de construcción y modernización de infraestructura _x000a_y equipamiento a cargo de la API (Inversiones)"/>
    <hyperlink ref="B9" location="'2b. Inversiones cesionarios'!Área_de_impresión" display="Metas de construcción y modernización de infraestructura y _x000a_equipamiento a cargo de cesionarios (inversiones)"/>
    <hyperlink ref="B10" location="'3a. Mantenimiento API'!Área_de_impresión" display="Metas de mantenimiento de infraestructura y equipamiento _x000a_a cargo de la API"/>
    <hyperlink ref="B11" location="'3b. Mantenimiento cesionarios'!Área_de_impresión" display="Metas de mantenimiento de infraestructura y equipamiento_x000a_a cargo de cesionarios"/>
    <hyperlink ref="B12" location="'4. Metas movimiento'!Área_de_impresión" display="Metas de movimiento portuario"/>
    <hyperlink ref="B13" location="'5. Indicadores desarrollo'!Área_de_impresión" display="Indicadores del desarrollo portuario"/>
    <hyperlink ref="B14" location="'6. Indicadores eficiencia'!A1" display="Indicadores de eficiencia"/>
    <hyperlink ref="B15" location="'7. Presupuesto_API'!Área_de_impresión" display="Presupuesto de la API"/>
  </hyperlinks>
  <printOptions horizontalCentered="1"/>
  <pageMargins left="0.23611111111111099" right="0.23611111111111099" top="0.39374999999999999" bottom="0.74861111111111101" header="0.51180555555555496" footer="0.31527777777777799"/>
  <pageSetup firstPageNumber="0" fitToWidth="0" orientation="landscape" r:id="rId1"/>
  <headerFooter>
    <oddFooter>&amp;L&amp;A&amp;R&amp;D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21132"/>
    <pageSetUpPr fitToPage="1"/>
  </sheetPr>
  <dimension ref="A1:AMJ14"/>
  <sheetViews>
    <sheetView showGridLines="0" view="pageBreakPreview" topLeftCell="C1" zoomScale="85" zoomScaleNormal="100" zoomScaleSheetLayoutView="85" zoomScalePageLayoutView="75" workbookViewId="0">
      <selection activeCell="F13" sqref="F13:F14"/>
    </sheetView>
  </sheetViews>
  <sheetFormatPr baseColWidth="10" defaultColWidth="10.85546875" defaultRowHeight="15"/>
  <cols>
    <col min="1" max="1" width="6.7109375" style="4" customWidth="1"/>
    <col min="2" max="2" width="37.42578125" style="5" customWidth="1"/>
    <col min="3" max="3" width="90.140625" style="7" customWidth="1"/>
    <col min="4" max="7" width="15.28515625" style="4" customWidth="1"/>
    <col min="8" max="8" width="10.7109375" customWidth="1"/>
    <col min="9" max="1023" width="10.85546875" style="4"/>
    <col min="1024" max="1025" width="11.5703125" customWidth="1"/>
  </cols>
  <sheetData>
    <row r="1" spans="1:1024" ht="22.5" customHeight="1">
      <c r="A1" s="77" t="e">
        <f>#REF!</f>
        <v>#REF!</v>
      </c>
      <c r="B1" s="77"/>
      <c r="C1" s="77"/>
      <c r="D1" s="77"/>
      <c r="E1" s="77"/>
      <c r="F1" s="77"/>
      <c r="G1" s="77"/>
    </row>
    <row r="2" spans="1:1024" ht="33" customHeight="1">
      <c r="A2" s="78" t="e">
        <f>+#REF!</f>
        <v>#REF!</v>
      </c>
      <c r="B2" s="78"/>
      <c r="C2" s="78"/>
      <c r="D2" s="78"/>
      <c r="E2" s="78"/>
      <c r="F2" s="78"/>
      <c r="G2" s="78"/>
    </row>
    <row r="3" spans="1:1024" ht="33.200000000000003" customHeight="1">
      <c r="A3" s="78" t="str">
        <f>+Portada!A21</f>
        <v>Al primer trimestre</v>
      </c>
      <c r="B3" s="78"/>
      <c r="C3" s="78"/>
      <c r="D3" s="78"/>
      <c r="E3" s="78"/>
      <c r="F3" s="78"/>
      <c r="G3" s="78"/>
    </row>
    <row r="4" spans="1:1024" ht="30" customHeight="1">
      <c r="A4" s="79" t="s">
        <v>75</v>
      </c>
      <c r="B4" s="79"/>
      <c r="C4" s="79"/>
      <c r="D4" s="79"/>
      <c r="E4" s="79"/>
      <c r="F4" s="79"/>
      <c r="G4" s="79"/>
    </row>
    <row r="5" spans="1:1024" ht="30" customHeight="1">
      <c r="A5" s="80" t="s">
        <v>76</v>
      </c>
      <c r="B5" s="80"/>
      <c r="C5" s="81" t="s">
        <v>77</v>
      </c>
      <c r="D5" s="81" t="s">
        <v>68</v>
      </c>
      <c r="E5" s="81"/>
      <c r="F5" s="81"/>
      <c r="G5" s="81"/>
    </row>
    <row r="6" spans="1:1024" ht="30" customHeight="1" thickBot="1">
      <c r="A6" s="80"/>
      <c r="B6" s="80"/>
      <c r="C6" s="81"/>
      <c r="D6" s="39" t="s">
        <v>69</v>
      </c>
      <c r="E6" s="39" t="s">
        <v>70</v>
      </c>
      <c r="F6" s="39" t="s">
        <v>73</v>
      </c>
      <c r="G6" s="39" t="s">
        <v>71</v>
      </c>
    </row>
    <row r="7" spans="1:1024" s="5" customFormat="1" ht="24.95" customHeight="1" thickBot="1">
      <c r="A7" s="71"/>
      <c r="B7" s="73" t="s">
        <v>78</v>
      </c>
      <c r="C7" s="75" t="s">
        <v>79</v>
      </c>
      <c r="D7" s="74">
        <v>343476454</v>
      </c>
      <c r="E7" s="74">
        <v>489005630</v>
      </c>
      <c r="F7" s="74">
        <v>317255693</v>
      </c>
      <c r="G7" s="74"/>
      <c r="AMJ7"/>
    </row>
    <row r="8" spans="1:1024" s="5" customFormat="1" ht="24.95" customHeight="1" thickBot="1">
      <c r="A8" s="71"/>
      <c r="B8" s="73"/>
      <c r="C8" s="76"/>
      <c r="D8" s="74"/>
      <c r="E8" s="74"/>
      <c r="F8" s="74"/>
      <c r="G8" s="74"/>
      <c r="AMJ8"/>
    </row>
    <row r="9" spans="1:1024" s="5" customFormat="1" ht="24.95" customHeight="1" thickBot="1">
      <c r="A9" s="71"/>
      <c r="B9" s="72" t="s">
        <v>80</v>
      </c>
      <c r="C9" s="68" t="s">
        <v>79</v>
      </c>
      <c r="D9" s="74">
        <v>343476454</v>
      </c>
      <c r="E9" s="70">
        <v>489005630</v>
      </c>
      <c r="F9" s="70">
        <v>317255693</v>
      </c>
      <c r="G9" s="70"/>
      <c r="AMJ9"/>
    </row>
    <row r="10" spans="1:1024" s="5" customFormat="1" ht="24.95" customHeight="1" thickBot="1">
      <c r="A10" s="71"/>
      <c r="B10" s="72"/>
      <c r="C10" s="69"/>
      <c r="D10" s="74"/>
      <c r="E10" s="70"/>
      <c r="F10" s="70"/>
      <c r="G10" s="70"/>
      <c r="AMJ10"/>
    </row>
    <row r="11" spans="1:1024" s="5" customFormat="1" ht="24.95" customHeight="1" thickBot="1">
      <c r="A11" s="71"/>
      <c r="B11" s="73" t="s">
        <v>81</v>
      </c>
      <c r="C11" s="75" t="s">
        <v>82</v>
      </c>
      <c r="D11" s="74">
        <v>852259729</v>
      </c>
      <c r="E11" s="74">
        <v>879082027</v>
      </c>
      <c r="F11" s="74">
        <v>906255252.68999994</v>
      </c>
      <c r="G11" s="74"/>
      <c r="AMJ11"/>
    </row>
    <row r="12" spans="1:1024" s="5" customFormat="1" ht="24.95" customHeight="1" thickBot="1">
      <c r="A12" s="71"/>
      <c r="B12" s="73"/>
      <c r="C12" s="76"/>
      <c r="D12" s="74"/>
      <c r="E12" s="74"/>
      <c r="F12" s="74"/>
      <c r="G12" s="74"/>
      <c r="AMJ12"/>
    </row>
    <row r="13" spans="1:1024" s="5" customFormat="1" ht="24.95" customHeight="1" thickBot="1">
      <c r="A13" s="71"/>
      <c r="B13" s="72" t="s">
        <v>83</v>
      </c>
      <c r="C13" s="68" t="s">
        <v>82</v>
      </c>
      <c r="D13" s="70">
        <v>852259729</v>
      </c>
      <c r="E13" s="70">
        <v>879082027</v>
      </c>
      <c r="F13" s="70">
        <v>906255252.68999994</v>
      </c>
      <c r="G13" s="70"/>
      <c r="AMJ13"/>
    </row>
    <row r="14" spans="1:1024" ht="24.95" customHeight="1" thickBot="1">
      <c r="A14" s="71"/>
      <c r="B14" s="72"/>
      <c r="C14" s="69"/>
      <c r="D14" s="70"/>
      <c r="E14" s="70"/>
      <c r="F14" s="70"/>
      <c r="G14" s="70"/>
    </row>
  </sheetData>
  <mergeCells count="32">
    <mergeCell ref="A1:G1"/>
    <mergeCell ref="A2:G2"/>
    <mergeCell ref="A3:G3"/>
    <mergeCell ref="A4:G4"/>
    <mergeCell ref="A5:B6"/>
    <mergeCell ref="C5:C6"/>
    <mergeCell ref="D5:G5"/>
    <mergeCell ref="G7:G8"/>
    <mergeCell ref="C7:C8"/>
    <mergeCell ref="G11:G12"/>
    <mergeCell ref="B9:B10"/>
    <mergeCell ref="D9:D10"/>
    <mergeCell ref="E9:E10"/>
    <mergeCell ref="F9:F10"/>
    <mergeCell ref="C9:C10"/>
    <mergeCell ref="C11:C12"/>
    <mergeCell ref="C13:C14"/>
    <mergeCell ref="G13:G14"/>
    <mergeCell ref="A7:A14"/>
    <mergeCell ref="B13:B14"/>
    <mergeCell ref="D13:D14"/>
    <mergeCell ref="E13:E14"/>
    <mergeCell ref="F13:F14"/>
    <mergeCell ref="G9:G10"/>
    <mergeCell ref="B11:B12"/>
    <mergeCell ref="D11:D12"/>
    <mergeCell ref="E11:E12"/>
    <mergeCell ref="F11:F12"/>
    <mergeCell ref="B7:B8"/>
    <mergeCell ref="D7:D8"/>
    <mergeCell ref="E7:E8"/>
    <mergeCell ref="F7:F8"/>
  </mergeCells>
  <printOptions horizontalCentered="1"/>
  <pageMargins left="0.23611111111111099" right="0.23611111111111099" top="0.39374999999999999" bottom="0.74861111111111101" header="0.51180555555555496" footer="0.31527777777777799"/>
  <pageSetup scale="68" firstPageNumber="0" fitToHeight="0" orientation="landscape" r:id="rId1"/>
  <headerFooter>
    <oddFooter>&amp;L6. Indicadores de eficiencia&amp;R&amp;D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21132"/>
    <pageSetUpPr fitToPage="1"/>
  </sheetPr>
  <dimension ref="A1:AMK179"/>
  <sheetViews>
    <sheetView showGridLines="0" tabSelected="1" view="pageBreakPreview" zoomScale="70" zoomScaleNormal="100" zoomScaleSheetLayoutView="70" zoomScalePageLayoutView="75" workbookViewId="0">
      <selection activeCell="B11" sqref="B11"/>
    </sheetView>
  </sheetViews>
  <sheetFormatPr baseColWidth="10" defaultColWidth="10.85546875" defaultRowHeight="15"/>
  <cols>
    <col min="1" max="1" width="58.5703125" style="6" customWidth="1"/>
    <col min="2" max="10" width="18.7109375" style="6" customWidth="1"/>
    <col min="11" max="45" width="10.85546875" style="6"/>
    <col min="46" max="1025" width="10.85546875" style="8"/>
  </cols>
  <sheetData>
    <row r="1" spans="1:10" s="6" customFormat="1" ht="21.75" customHeight="1">
      <c r="A1" s="78" t="e">
        <f>#REF!</f>
        <v>#REF!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6" customFormat="1" ht="33" customHeight="1">
      <c r="A2" s="78" t="e">
        <f>+#REF!</f>
        <v>#REF!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6" customFormat="1" ht="33" customHeight="1">
      <c r="A3" s="78" t="str">
        <f>+Portada!A21</f>
        <v>Al primer trimestre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s="6" customFormat="1" ht="35.25" customHeight="1">
      <c r="A4" s="79" t="s">
        <v>121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s="6" customFormat="1" ht="33" customHeight="1">
      <c r="A5" s="82" t="s">
        <v>84</v>
      </c>
      <c r="B5" s="82" t="s">
        <v>134</v>
      </c>
      <c r="C5" s="82" t="s">
        <v>68</v>
      </c>
      <c r="D5" s="82"/>
      <c r="E5" s="82"/>
      <c r="F5" s="82"/>
      <c r="G5" s="82"/>
      <c r="H5" s="82"/>
      <c r="I5" s="82"/>
      <c r="J5" s="82"/>
    </row>
    <row r="6" spans="1:10" s="6" customFormat="1" ht="30" customHeight="1">
      <c r="A6" s="82"/>
      <c r="B6" s="82"/>
      <c r="C6" s="82" t="s">
        <v>69</v>
      </c>
      <c r="D6" s="82"/>
      <c r="E6" s="82" t="s">
        <v>70</v>
      </c>
      <c r="F6" s="82"/>
      <c r="G6" s="82" t="s">
        <v>73</v>
      </c>
      <c r="H6" s="82"/>
      <c r="I6" s="82" t="s">
        <v>71</v>
      </c>
      <c r="J6" s="82"/>
    </row>
    <row r="7" spans="1:10" s="6" customFormat="1" ht="30" customHeight="1">
      <c r="A7" s="82"/>
      <c r="B7" s="82"/>
      <c r="C7" s="42" t="s">
        <v>72</v>
      </c>
      <c r="D7" s="42" t="s">
        <v>74</v>
      </c>
      <c r="E7" s="42" t="s">
        <v>72</v>
      </c>
      <c r="F7" s="42" t="s">
        <v>74</v>
      </c>
      <c r="G7" s="42" t="s">
        <v>72</v>
      </c>
      <c r="H7" s="42" t="s">
        <v>74</v>
      </c>
      <c r="I7" s="42" t="s">
        <v>72</v>
      </c>
      <c r="J7" s="42" t="s">
        <v>74</v>
      </c>
    </row>
    <row r="8" spans="1:10" s="6" customFormat="1" ht="28.5" customHeight="1">
      <c r="A8" s="43" t="s">
        <v>85</v>
      </c>
      <c r="B8" s="44">
        <f>+SUM(B9:B13)</f>
        <v>3157638718</v>
      </c>
      <c r="C8" s="44">
        <f t="shared" ref="C8:J8" si="0">+SUM(C9:C13)</f>
        <v>762127130</v>
      </c>
      <c r="D8" s="44">
        <f t="shared" si="0"/>
        <v>791672456.57999992</v>
      </c>
      <c r="E8" s="44">
        <f t="shared" si="0"/>
        <v>806875919</v>
      </c>
      <c r="F8" s="44">
        <f t="shared" si="0"/>
        <v>811997719.82000005</v>
      </c>
      <c r="G8" s="44">
        <f t="shared" si="0"/>
        <v>799871361</v>
      </c>
      <c r="H8" s="44">
        <f t="shared" si="0"/>
        <v>829740797.75999999</v>
      </c>
      <c r="I8" s="44">
        <f t="shared" si="0"/>
        <v>788764308</v>
      </c>
      <c r="J8" s="44">
        <f t="shared" si="0"/>
        <v>0</v>
      </c>
    </row>
    <row r="9" spans="1:10" ht="28.5" customHeight="1">
      <c r="A9" s="45" t="s">
        <v>86</v>
      </c>
      <c r="B9" s="46">
        <f>SUM(C9,E9,G9,I9)</f>
        <v>692147822</v>
      </c>
      <c r="C9" s="47">
        <v>163946866</v>
      </c>
      <c r="D9" s="48">
        <v>136373602.72</v>
      </c>
      <c r="E9" s="47">
        <v>181147020</v>
      </c>
      <c r="F9" s="47">
        <v>141283103.71000001</v>
      </c>
      <c r="G9" s="47">
        <v>179012613</v>
      </c>
      <c r="H9" s="48">
        <v>157517873.13</v>
      </c>
      <c r="I9" s="47">
        <v>168041323</v>
      </c>
      <c r="J9" s="48"/>
    </row>
    <row r="10" spans="1:10" ht="28.5" customHeight="1">
      <c r="A10" s="45" t="s">
        <v>87</v>
      </c>
      <c r="B10" s="46">
        <f>SUM(C10,E10,G10,I10)</f>
        <v>34146266</v>
      </c>
      <c r="C10" s="47">
        <v>8524073</v>
      </c>
      <c r="D10" s="48">
        <v>17664006.420000002</v>
      </c>
      <c r="E10" s="47">
        <v>8543521</v>
      </c>
      <c r="F10" s="47">
        <v>20010930.629999999</v>
      </c>
      <c r="G10" s="47">
        <v>8539542</v>
      </c>
      <c r="H10" s="48">
        <v>18166753.309999999</v>
      </c>
      <c r="I10" s="47">
        <v>8539130</v>
      </c>
      <c r="J10" s="48"/>
    </row>
    <row r="11" spans="1:10" ht="28.5" customHeight="1">
      <c r="A11" s="45" t="s">
        <v>88</v>
      </c>
      <c r="B11" s="46">
        <f>SUM(C11,E11,G11,I11)</f>
        <v>1846202736</v>
      </c>
      <c r="C11" s="47">
        <v>449411140</v>
      </c>
      <c r="D11" s="48">
        <v>475050991.65000004</v>
      </c>
      <c r="E11" s="47">
        <v>466538225</v>
      </c>
      <c r="F11" s="47">
        <v>501902495.47000003</v>
      </c>
      <c r="G11" s="47">
        <v>465008915</v>
      </c>
      <c r="H11" s="48">
        <v>503842757.94999999</v>
      </c>
      <c r="I11" s="47">
        <v>465244456</v>
      </c>
      <c r="J11" s="48"/>
    </row>
    <row r="12" spans="1:10" ht="28.5" customHeight="1">
      <c r="A12" s="45" t="s">
        <v>89</v>
      </c>
      <c r="B12" s="46">
        <f>SUM(C12,E12,G12,I12)</f>
        <v>0</v>
      </c>
      <c r="C12" s="47">
        <v>0</v>
      </c>
      <c r="D12" s="48">
        <v>0</v>
      </c>
      <c r="E12" s="47">
        <v>0</v>
      </c>
      <c r="F12" s="47">
        <v>0</v>
      </c>
      <c r="G12" s="47">
        <v>0</v>
      </c>
      <c r="H12" s="48">
        <v>0</v>
      </c>
      <c r="I12" s="47">
        <v>0</v>
      </c>
      <c r="J12" s="48"/>
    </row>
    <row r="13" spans="1:10" ht="28.5" customHeight="1">
      <c r="A13" s="49" t="s">
        <v>126</v>
      </c>
      <c r="B13" s="46">
        <f>SUM(C13,E13,G13,I13)</f>
        <v>585141894</v>
      </c>
      <c r="C13" s="47">
        <v>140245051</v>
      </c>
      <c r="D13" s="48">
        <v>162583855.79000002</v>
      </c>
      <c r="E13" s="47">
        <v>150647153</v>
      </c>
      <c r="F13" s="47">
        <v>148801190.00999999</v>
      </c>
      <c r="G13" s="47">
        <v>147310291</v>
      </c>
      <c r="H13" s="48">
        <v>150213413.37</v>
      </c>
      <c r="I13" s="47">
        <v>146939399</v>
      </c>
      <c r="J13" s="48"/>
    </row>
    <row r="14" spans="1:10" ht="28.5" customHeight="1">
      <c r="A14" s="43" t="s">
        <v>90</v>
      </c>
      <c r="B14" s="44">
        <f>+C14+E14+G14+I14</f>
        <v>226188866</v>
      </c>
      <c r="C14" s="44">
        <f t="shared" ref="C14:J14" si="1">+SUM(C15:C20)</f>
        <v>56547215</v>
      </c>
      <c r="D14" s="44">
        <f t="shared" si="1"/>
        <v>60587272.080000006</v>
      </c>
      <c r="E14" s="44">
        <f t="shared" si="1"/>
        <v>56547215</v>
      </c>
      <c r="F14" s="44">
        <f t="shared" si="1"/>
        <v>67084307.32</v>
      </c>
      <c r="G14" s="44">
        <f t="shared" si="1"/>
        <v>56547215</v>
      </c>
      <c r="H14" s="44">
        <f t="shared" si="1"/>
        <v>76514454.929999992</v>
      </c>
      <c r="I14" s="44">
        <f>+SUM(I15:I20)</f>
        <v>56547221</v>
      </c>
      <c r="J14" s="44">
        <f t="shared" si="1"/>
        <v>0</v>
      </c>
    </row>
    <row r="15" spans="1:10" ht="28.5" customHeight="1">
      <c r="A15" s="45" t="s">
        <v>91</v>
      </c>
      <c r="B15" s="46">
        <f t="shared" ref="B15:B20" si="2">SUM(C15,E15,G15,I15)</f>
        <v>0</v>
      </c>
      <c r="C15" s="47">
        <v>0</v>
      </c>
      <c r="D15" s="48">
        <v>0</v>
      </c>
      <c r="E15" s="47">
        <v>0</v>
      </c>
      <c r="F15" s="48">
        <v>0</v>
      </c>
      <c r="G15" s="47">
        <v>0</v>
      </c>
      <c r="H15" s="48">
        <v>0</v>
      </c>
      <c r="I15" s="47">
        <v>0</v>
      </c>
      <c r="J15" s="48"/>
    </row>
    <row r="16" spans="1:10" ht="28.5" customHeight="1">
      <c r="A16" s="45" t="s">
        <v>92</v>
      </c>
      <c r="B16" s="46">
        <f t="shared" si="2"/>
        <v>129610389</v>
      </c>
      <c r="C16" s="47">
        <v>32402597</v>
      </c>
      <c r="D16" s="48">
        <v>39196283.020000003</v>
      </c>
      <c r="E16" s="47">
        <v>32402597</v>
      </c>
      <c r="F16" s="48">
        <v>38262186.780000001</v>
      </c>
      <c r="G16" s="47">
        <v>32402597</v>
      </c>
      <c r="H16" s="48">
        <v>39810283.909999996</v>
      </c>
      <c r="I16" s="47">
        <v>32402598</v>
      </c>
      <c r="J16" s="48"/>
    </row>
    <row r="17" spans="1:18" ht="28.5" customHeight="1">
      <c r="A17" s="45" t="s">
        <v>93</v>
      </c>
      <c r="B17" s="46">
        <f t="shared" si="2"/>
        <v>96578477</v>
      </c>
      <c r="C17" s="47">
        <v>24144618</v>
      </c>
      <c r="D17" s="48">
        <v>21390989.060000002</v>
      </c>
      <c r="E17" s="47">
        <v>24144618</v>
      </c>
      <c r="F17" s="48">
        <v>28822120.539999999</v>
      </c>
      <c r="G17" s="47">
        <v>24144618</v>
      </c>
      <c r="H17" s="48">
        <v>36704171.019999996</v>
      </c>
      <c r="I17" s="47">
        <v>24144623</v>
      </c>
      <c r="J17" s="48"/>
    </row>
    <row r="18" spans="1:18" ht="28.5" customHeight="1">
      <c r="A18" s="45" t="s">
        <v>94</v>
      </c>
      <c r="B18" s="46">
        <f t="shared" si="2"/>
        <v>0</v>
      </c>
      <c r="C18" s="47">
        <v>0</v>
      </c>
      <c r="D18" s="48">
        <v>0</v>
      </c>
      <c r="E18" s="47">
        <v>0</v>
      </c>
      <c r="F18" s="48">
        <v>0</v>
      </c>
      <c r="G18" s="47">
        <v>0</v>
      </c>
      <c r="H18" s="48">
        <v>0</v>
      </c>
      <c r="I18" s="47">
        <v>0</v>
      </c>
      <c r="J18" s="48"/>
    </row>
    <row r="19" spans="1:18" ht="28.5" customHeight="1">
      <c r="A19" s="45" t="s">
        <v>95</v>
      </c>
      <c r="B19" s="46">
        <f t="shared" si="2"/>
        <v>0</v>
      </c>
      <c r="C19" s="47">
        <v>0</v>
      </c>
      <c r="D19" s="48">
        <v>0</v>
      </c>
      <c r="E19" s="47">
        <v>0</v>
      </c>
      <c r="F19" s="48">
        <v>0</v>
      </c>
      <c r="G19" s="47">
        <v>0</v>
      </c>
      <c r="H19" s="48">
        <v>0</v>
      </c>
      <c r="I19" s="47">
        <v>0</v>
      </c>
      <c r="J19" s="48"/>
    </row>
    <row r="20" spans="1:18" ht="28.5" customHeight="1">
      <c r="A20" s="45" t="s">
        <v>96</v>
      </c>
      <c r="B20" s="46">
        <f t="shared" si="2"/>
        <v>0</v>
      </c>
      <c r="C20" s="47">
        <v>0</v>
      </c>
      <c r="D20" s="48">
        <v>0</v>
      </c>
      <c r="E20" s="47">
        <v>0</v>
      </c>
      <c r="F20" s="48">
        <v>0</v>
      </c>
      <c r="G20" s="47">
        <v>0</v>
      </c>
      <c r="H20" s="48">
        <v>0</v>
      </c>
      <c r="I20" s="47">
        <v>0</v>
      </c>
      <c r="J20" s="48"/>
    </row>
    <row r="21" spans="1:18" ht="28.5" customHeight="1">
      <c r="A21" s="43" t="s">
        <v>97</v>
      </c>
      <c r="B21" s="44">
        <f>+C21+E21+G21+I21</f>
        <v>3383827584</v>
      </c>
      <c r="C21" s="44">
        <f t="shared" ref="C21:J21" si="3">+C8+C14</f>
        <v>818674345</v>
      </c>
      <c r="D21" s="44">
        <f t="shared" si="3"/>
        <v>852259728.65999997</v>
      </c>
      <c r="E21" s="44">
        <f t="shared" si="3"/>
        <v>863423134</v>
      </c>
      <c r="F21" s="44">
        <f t="shared" si="3"/>
        <v>879082027.1400001</v>
      </c>
      <c r="G21" s="44">
        <f t="shared" si="3"/>
        <v>856418576</v>
      </c>
      <c r="H21" s="44">
        <f t="shared" si="3"/>
        <v>906255252.68999994</v>
      </c>
      <c r="I21" s="44">
        <f>+I8+I14</f>
        <v>845311529</v>
      </c>
      <c r="J21" s="44">
        <f t="shared" si="3"/>
        <v>0</v>
      </c>
      <c r="R21" s="9"/>
    </row>
    <row r="22" spans="1:18" ht="28.5" customHeight="1">
      <c r="A22" s="50" t="s">
        <v>98</v>
      </c>
      <c r="B22" s="46">
        <f>SUM(C22,E22,G22,I22)</f>
        <v>2762076669</v>
      </c>
      <c r="C22" s="40">
        <v>627912714</v>
      </c>
      <c r="D22" s="41">
        <v>322816830.72399998</v>
      </c>
      <c r="E22" s="40">
        <v>710498447</v>
      </c>
      <c r="F22" s="41">
        <v>465895835.56999999</v>
      </c>
      <c r="G22" s="40">
        <v>697162688</v>
      </c>
      <c r="H22" s="41">
        <v>299404852.14199996</v>
      </c>
      <c r="I22" s="40">
        <f>915885375-10378393-167404162-11600000</f>
        <v>726502820</v>
      </c>
      <c r="J22" s="41"/>
    </row>
    <row r="23" spans="1:18" ht="28.5" customHeight="1">
      <c r="A23" s="50" t="s">
        <v>99</v>
      </c>
      <c r="B23" s="46">
        <f>SUM(C23,E23,G23,I23)</f>
        <v>189218375</v>
      </c>
      <c r="C23" s="40">
        <v>22702516</v>
      </c>
      <c r="D23" s="41">
        <v>20659623.706</v>
      </c>
      <c r="E23" s="40">
        <v>43547848</v>
      </c>
      <c r="F23" s="41">
        <v>23109794.210000001</v>
      </c>
      <c r="G23" s="40">
        <v>42977551</v>
      </c>
      <c r="H23" s="41">
        <v>17850840.878000002</v>
      </c>
      <c r="I23" s="40">
        <f>79990460</f>
        <v>79990460</v>
      </c>
      <c r="J23" s="41"/>
    </row>
    <row r="24" spans="1:18" ht="28.5" customHeight="1">
      <c r="A24" s="51" t="s">
        <v>100</v>
      </c>
      <c r="B24" s="52">
        <f>+C24+E24+G24+I24</f>
        <v>432532540</v>
      </c>
      <c r="C24" s="52">
        <f t="shared" ref="C24:J24" si="4">+C21-C22-C23</f>
        <v>168059115</v>
      </c>
      <c r="D24" s="52">
        <f t="shared" si="4"/>
        <v>508783274.23000002</v>
      </c>
      <c r="E24" s="52">
        <f t="shared" si="4"/>
        <v>109376839</v>
      </c>
      <c r="F24" s="52">
        <f t="shared" si="4"/>
        <v>390076397.36000013</v>
      </c>
      <c r="G24" s="52">
        <f t="shared" si="4"/>
        <v>116278337</v>
      </c>
      <c r="H24" s="52">
        <f t="shared" si="4"/>
        <v>588999559.66999996</v>
      </c>
      <c r="I24" s="52">
        <f>+I21-I22-I23</f>
        <v>38818249</v>
      </c>
      <c r="J24" s="52">
        <f t="shared" si="4"/>
        <v>0</v>
      </c>
    </row>
    <row r="25" spans="1:18" ht="28.5" customHeight="1">
      <c r="A25" s="50" t="s">
        <v>101</v>
      </c>
      <c r="B25" s="46">
        <f>SUM(C25,E25,G25,I25)</f>
        <v>0</v>
      </c>
      <c r="C25" s="40">
        <v>0</v>
      </c>
      <c r="D25" s="41">
        <v>0</v>
      </c>
      <c r="E25" s="40">
        <v>0</v>
      </c>
      <c r="F25" s="41">
        <v>0</v>
      </c>
      <c r="G25" s="40">
        <v>0</v>
      </c>
      <c r="H25" s="41">
        <v>0</v>
      </c>
      <c r="I25" s="40">
        <v>0</v>
      </c>
      <c r="J25" s="41"/>
    </row>
    <row r="26" spans="1:18" ht="31.5">
      <c r="A26" s="51" t="s">
        <v>102</v>
      </c>
      <c r="B26" s="44">
        <f>+C26+E26+G26+I26</f>
        <v>432532540</v>
      </c>
      <c r="C26" s="44">
        <f t="shared" ref="C26:J26" si="5">+C24-C25</f>
        <v>168059115</v>
      </c>
      <c r="D26" s="44">
        <f t="shared" si="5"/>
        <v>508783274.23000002</v>
      </c>
      <c r="E26" s="44">
        <f t="shared" si="5"/>
        <v>109376839</v>
      </c>
      <c r="F26" s="44">
        <f t="shared" si="5"/>
        <v>390076397.36000013</v>
      </c>
      <c r="G26" s="44">
        <f t="shared" si="5"/>
        <v>116278337</v>
      </c>
      <c r="H26" s="44">
        <f t="shared" si="5"/>
        <v>588999559.66999996</v>
      </c>
      <c r="I26" s="44">
        <f t="shared" si="5"/>
        <v>38818249</v>
      </c>
      <c r="J26" s="44">
        <f t="shared" si="5"/>
        <v>0</v>
      </c>
    </row>
    <row r="27" spans="1:18" ht="28.5" customHeight="1">
      <c r="A27" s="50" t="s">
        <v>103</v>
      </c>
      <c r="B27" s="46">
        <f>SUM(C27,E27,G27,I27)</f>
        <v>0</v>
      </c>
      <c r="C27" s="40">
        <v>0</v>
      </c>
      <c r="D27" s="41">
        <v>0</v>
      </c>
      <c r="E27" s="40">
        <v>0</v>
      </c>
      <c r="F27" s="41">
        <v>0</v>
      </c>
      <c r="G27" s="40">
        <v>0</v>
      </c>
      <c r="H27" s="41">
        <v>0</v>
      </c>
      <c r="I27" s="40">
        <v>0</v>
      </c>
      <c r="J27" s="41"/>
    </row>
    <row r="28" spans="1:18" ht="28.5" customHeight="1">
      <c r="A28" s="43" t="s">
        <v>104</v>
      </c>
      <c r="B28" s="44">
        <f>+C28+E28+G28+I28</f>
        <v>432532540</v>
      </c>
      <c r="C28" s="44">
        <f t="shared" ref="C28:J28" si="6">+C26+C27</f>
        <v>168059115</v>
      </c>
      <c r="D28" s="44">
        <f t="shared" si="6"/>
        <v>508783274.23000002</v>
      </c>
      <c r="E28" s="44">
        <f t="shared" si="6"/>
        <v>109376839</v>
      </c>
      <c r="F28" s="44">
        <f t="shared" si="6"/>
        <v>390076397.36000013</v>
      </c>
      <c r="G28" s="44">
        <f t="shared" si="6"/>
        <v>116278337</v>
      </c>
      <c r="H28" s="44">
        <f t="shared" si="6"/>
        <v>588999559.66999996</v>
      </c>
      <c r="I28" s="44">
        <f t="shared" si="6"/>
        <v>38818249</v>
      </c>
      <c r="J28" s="44">
        <f t="shared" si="6"/>
        <v>0</v>
      </c>
    </row>
    <row r="29" spans="1:18" ht="28.5" customHeight="1">
      <c r="A29" s="45" t="s">
        <v>105</v>
      </c>
      <c r="B29" s="46">
        <f>SUM(C29,E29,G29,I29)</f>
        <v>365173116</v>
      </c>
      <c r="C29" s="47">
        <v>166419259</v>
      </c>
      <c r="D29" s="48">
        <v>2417444.2400000002</v>
      </c>
      <c r="E29" s="47">
        <v>98736983</v>
      </c>
      <c r="F29" s="48">
        <v>1675107.64</v>
      </c>
      <c r="G29" s="47">
        <v>89638481</v>
      </c>
      <c r="H29" s="48">
        <v>2189226.2699999996</v>
      </c>
      <c r="I29" s="47">
        <v>10378393</v>
      </c>
      <c r="J29" s="48"/>
    </row>
    <row r="30" spans="1:18" ht="28.5" customHeight="1">
      <c r="A30" s="43" t="s">
        <v>106</v>
      </c>
      <c r="B30" s="44">
        <f>+C30+E30+G30+I30</f>
        <v>67359424</v>
      </c>
      <c r="C30" s="44">
        <f t="shared" ref="C30:J30" si="7">+C28-C29</f>
        <v>1639856</v>
      </c>
      <c r="D30" s="44">
        <f t="shared" si="7"/>
        <v>506365829.99000001</v>
      </c>
      <c r="E30" s="44">
        <f t="shared" si="7"/>
        <v>10639856</v>
      </c>
      <c r="F30" s="44">
        <f t="shared" si="7"/>
        <v>388401289.72000015</v>
      </c>
      <c r="G30" s="44">
        <f t="shared" si="7"/>
        <v>26639856</v>
      </c>
      <c r="H30" s="44">
        <f t="shared" si="7"/>
        <v>586810333.39999998</v>
      </c>
      <c r="I30" s="44">
        <f t="shared" si="7"/>
        <v>28439856</v>
      </c>
      <c r="J30" s="44">
        <f t="shared" si="7"/>
        <v>0</v>
      </c>
    </row>
    <row r="31" spans="1:18" s="6" customFormat="1"/>
    <row r="32" spans="1:18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</sheetData>
  <mergeCells count="11">
    <mergeCell ref="A1:J1"/>
    <mergeCell ref="A2:J2"/>
    <mergeCell ref="A3:J3"/>
    <mergeCell ref="A4:J4"/>
    <mergeCell ref="A5:A7"/>
    <mergeCell ref="B5:B7"/>
    <mergeCell ref="C5:J5"/>
    <mergeCell ref="C6:D6"/>
    <mergeCell ref="E6:F6"/>
    <mergeCell ref="G6:H6"/>
    <mergeCell ref="I6:J6"/>
  </mergeCells>
  <printOptions horizontalCentered="1"/>
  <pageMargins left="0.23611111111111099" right="0.23611111111111099" top="0.39374999999999999" bottom="0.74861111111111101" header="0.51180555555555496" footer="0.31527777777777799"/>
  <pageSetup scale="59" firstPageNumber="0" orientation="landscape" r:id="rId1"/>
  <headerFooter>
    <oddFooter>&amp;L&amp;A&amp;R&amp;D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d37052-eead-40bf-bc93-6b21e9175914" xsi:nil="true"/>
    <lcf76f155ced4ddcb4097134ff3c332f xmlns="c7ffda5b-0773-4c21-ab8e-883d7be25a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A247F72783A34A97F315D638A87E3B" ma:contentTypeVersion="18" ma:contentTypeDescription="Crear nuevo documento." ma:contentTypeScope="" ma:versionID="ad6de5af44168b2ab9fb2547af954672">
  <xsd:schema xmlns:xsd="http://www.w3.org/2001/XMLSchema" xmlns:xs="http://www.w3.org/2001/XMLSchema" xmlns:p="http://schemas.microsoft.com/office/2006/metadata/properties" xmlns:ns2="c7ffda5b-0773-4c21-ab8e-883d7be25a44" xmlns:ns3="b3e8d845-53d9-4e10-be0b-b611ddbbdc49" xmlns:ns4="fad37052-eead-40bf-bc93-6b21e9175914" targetNamespace="http://schemas.microsoft.com/office/2006/metadata/properties" ma:root="true" ma:fieldsID="a70188064d66be5cc075e06d30e80032" ns2:_="" ns3:_="" ns4:_="">
    <xsd:import namespace="c7ffda5b-0773-4c21-ab8e-883d7be25a44"/>
    <xsd:import namespace="b3e8d845-53d9-4e10-be0b-b611ddbbdc49"/>
    <xsd:import namespace="fad37052-eead-40bf-bc93-6b21e91759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fda5b-0773-4c21-ab8e-883d7be25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3f01eeb-5456-41c9-ac57-d3aad035da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8d845-53d9-4e10-be0b-b611ddbbd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37052-eead-40bf-bc93-6b21e917591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4c1eca9-ea3e-4e82-9681-955883f2dbc0}" ma:internalName="TaxCatchAll" ma:showField="CatchAllData" ma:web="fad37052-eead-40bf-bc93-6b21e9175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19367-53E3-4252-A1A3-29F441F1A43A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ad37052-eead-40bf-bc93-6b21e9175914"/>
    <ds:schemaRef ds:uri="b3e8d845-53d9-4e10-be0b-b611ddbbdc49"/>
    <ds:schemaRef ds:uri="http://purl.org/dc/dcmitype/"/>
    <ds:schemaRef ds:uri="http://www.w3.org/XML/1998/namespace"/>
    <ds:schemaRef ds:uri="http://purl.org/dc/elements/1.1/"/>
    <ds:schemaRef ds:uri="c7ffda5b-0773-4c21-ab8e-883d7be25a4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4D1AFBC-7D90-4DAD-B12D-18F0F9C47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086B1-927D-4DB1-BA13-F15AE99DD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fda5b-0773-4c21-ab8e-883d7be25a44"/>
    <ds:schemaRef ds:uri="b3e8d845-53d9-4e10-be0b-b611ddbbdc49"/>
    <ds:schemaRef ds:uri="fad37052-eead-40bf-bc93-6b21e91759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Listas</vt:lpstr>
      <vt:lpstr>Lista2</vt:lpstr>
      <vt:lpstr>Portada</vt:lpstr>
      <vt:lpstr>Índice</vt:lpstr>
      <vt:lpstr>6. Indicadores eficiencia</vt:lpstr>
      <vt:lpstr>7. Presupuesto_API</vt:lpstr>
      <vt:lpstr>API</vt:lpstr>
      <vt:lpstr>'6. Indicadores eficiencia'!Área_de_impresión</vt:lpstr>
      <vt:lpstr>'7. Presupuesto_API'!Área_de_impresión</vt:lpstr>
      <vt:lpstr>Índice!Área_de_impresión</vt:lpstr>
      <vt:lpstr>Lista2!Área_de_impresión</vt:lpstr>
      <vt:lpstr>Portada!Área_de_impresión</vt:lpstr>
      <vt:lpstr>LdeNegoci</vt:lpstr>
      <vt:lpstr>LdeNegocio</vt:lpstr>
      <vt:lpstr>Líneas</vt:lpstr>
      <vt:lpstr>Periodo</vt:lpstr>
      <vt:lpstr>'6. Indicadores eficiencia'!Títulos_a_imprimir</vt:lpstr>
    </vt:vector>
  </TitlesOfParts>
  <Company>SCT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Gabriela Galindo Cruz</dc:creator>
  <dc:description/>
  <cp:lastModifiedBy>Brenda Nayeli Jiménez Brizuela</cp:lastModifiedBy>
  <cp:revision>20</cp:revision>
  <cp:lastPrinted>2025-01-20T16:34:43Z</cp:lastPrinted>
  <dcterms:created xsi:type="dcterms:W3CDTF">2013-09-12T22:38:51Z</dcterms:created>
  <dcterms:modified xsi:type="dcterms:W3CDTF">2025-12-11T20:02:46Z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SCT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0x01010048A247F72783A34A97F315D638A87E3B</vt:lpwstr>
  </property>
  <property fmtid="{D5CDD505-2E9C-101B-9397-08002B2CF9AE}" pid="10" name="MediaServiceImageTags">
    <vt:lpwstr/>
  </property>
</Properties>
</file>